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180" windowHeight="7080" tabRatio="755"/>
  </bookViews>
  <sheets>
    <sheet name="BL3-6" sheetId="43" r:id="rId1"/>
    <sheet name="PL7-10" sheetId="34" r:id="rId2"/>
    <sheet name="CH11" sheetId="36" r:id="rId3"/>
    <sheet name="CH12" sheetId="44" r:id="rId4"/>
    <sheet name="SH13" sheetId="37" r:id="rId5"/>
    <sheet name="CF14-17" sheetId="42" r:id="rId6"/>
  </sheets>
  <definedNames>
    <definedName name="_xlnm._FilterDatabase" localSheetId="5" hidden="1">'CF14-17'!$F$55:$F$60</definedName>
    <definedName name="_xlnm.Print_Area" localSheetId="0">'BL3-6'!$A$1:$J$123</definedName>
    <definedName name="_xlnm.Print_Area" localSheetId="5">'CF14-17'!$A$1:$L$127</definedName>
    <definedName name="_xlnm.Print_Area" localSheetId="2">'CH11'!$A$1:$AL$34</definedName>
    <definedName name="_xlnm.Print_Area" localSheetId="3">'CH12'!$A$1:$AN$37</definedName>
    <definedName name="_xlnm.Print_Area" localSheetId="1">'PL7-10'!$A$1:$J$104</definedName>
    <definedName name="_xlnm.Print_Area" localSheetId="4">'SH13'!$A$1:$AB$38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9" i="36" l="1"/>
  <c r="AH28" i="36"/>
  <c r="AH26" i="36"/>
  <c r="AB18" i="36"/>
  <c r="J51" i="43"/>
  <c r="F51" i="43"/>
  <c r="J25" i="43"/>
  <c r="F25" i="43"/>
  <c r="AD14" i="36"/>
  <c r="AH14" i="36" s="1"/>
  <c r="AL14" i="36" s="1"/>
  <c r="D117" i="43" l="1"/>
  <c r="F96" i="42" l="1"/>
  <c r="AB36" i="37"/>
  <c r="AB33" i="37"/>
  <c r="Z38" i="37" l="1"/>
  <c r="V38" i="37"/>
  <c r="T38" i="37"/>
  <c r="P38" i="37"/>
  <c r="L38" i="37"/>
  <c r="J38" i="37"/>
  <c r="H38" i="37"/>
  <c r="F38" i="37"/>
  <c r="D38" i="37"/>
  <c r="AB37" i="37"/>
  <c r="X37" i="37"/>
  <c r="H25" i="43" l="1"/>
  <c r="D34" i="37" l="1"/>
  <c r="J34" i="37"/>
  <c r="X33" i="37"/>
  <c r="X36" i="37" l="1"/>
  <c r="X31" i="37"/>
  <c r="X27" i="37"/>
  <c r="AB27" i="37" s="1"/>
  <c r="AB28" i="37" s="1"/>
  <c r="AB29" i="37" s="1"/>
  <c r="Z34" i="37"/>
  <c r="V34" i="37"/>
  <c r="T34" i="37"/>
  <c r="R34" i="37"/>
  <c r="R38" i="37" s="1"/>
  <c r="P34" i="37"/>
  <c r="L34" i="37"/>
  <c r="H34" i="37"/>
  <c r="F34" i="37"/>
  <c r="Z28" i="37"/>
  <c r="Z29" i="37" s="1"/>
  <c r="V28" i="37"/>
  <c r="V29" i="37" s="1"/>
  <c r="T28" i="37"/>
  <c r="T29" i="37" s="1"/>
  <c r="R28" i="37"/>
  <c r="R29" i="37" s="1"/>
  <c r="P28" i="37"/>
  <c r="P29" i="37" s="1"/>
  <c r="N28" i="37"/>
  <c r="N29" i="37" s="1"/>
  <c r="L28" i="37"/>
  <c r="L29" i="37" s="1"/>
  <c r="J28" i="37"/>
  <c r="J29" i="37" s="1"/>
  <c r="H28" i="37"/>
  <c r="H29" i="37" s="1"/>
  <c r="F28" i="37"/>
  <c r="F29" i="37" s="1"/>
  <c r="D28" i="37"/>
  <c r="D29" i="37" s="1"/>
  <c r="X28" i="37" l="1"/>
  <c r="X29" i="37" s="1"/>
  <c r="X34" i="37"/>
  <c r="X38" i="37" s="1"/>
  <c r="AD36" i="44" l="1"/>
  <c r="AF36" i="44" s="1"/>
  <c r="AJ36" i="44" s="1"/>
  <c r="AN36" i="44" s="1"/>
  <c r="AD35" i="44"/>
  <c r="AF35" i="44" s="1"/>
  <c r="AJ35" i="44" s="1"/>
  <c r="AN35" i="44" s="1"/>
  <c r="X33" i="44"/>
  <c r="X37" i="44" s="1"/>
  <c r="AD31" i="44"/>
  <c r="AF31" i="44" s="1"/>
  <c r="AJ31" i="44" s="1"/>
  <c r="AN31" i="44" s="1"/>
  <c r="AD32" i="44"/>
  <c r="AF32" i="44" s="1"/>
  <c r="AJ32" i="44" s="1"/>
  <c r="AN32" i="44" s="1"/>
  <c r="AD29" i="44"/>
  <c r="X26" i="44"/>
  <c r="X27" i="44" s="1"/>
  <c r="X19" i="44"/>
  <c r="AF29" i="44" l="1"/>
  <c r="AJ29" i="44" s="1"/>
  <c r="AN29" i="44" s="1"/>
  <c r="AD23" i="44"/>
  <c r="AF23" i="44" s="1"/>
  <c r="AJ23" i="44" s="1"/>
  <c r="AN23" i="44" s="1"/>
  <c r="AD24" i="44"/>
  <c r="AF24" i="44" s="1"/>
  <c r="AJ24" i="44" s="1"/>
  <c r="AN24" i="44" s="1"/>
  <c r="AD25" i="44"/>
  <c r="AF25" i="44" s="1"/>
  <c r="AJ25" i="44" s="1"/>
  <c r="AN25" i="44" s="1"/>
  <c r="AD22" i="44"/>
  <c r="AF22" i="44" s="1"/>
  <c r="AJ22" i="44" s="1"/>
  <c r="AN22" i="44" s="1"/>
  <c r="AL19" i="44"/>
  <c r="AH19" i="44"/>
  <c r="AB19" i="44"/>
  <c r="Z19" i="44"/>
  <c r="V19" i="44"/>
  <c r="T19" i="44"/>
  <c r="R19" i="44"/>
  <c r="P19" i="44"/>
  <c r="N19" i="44"/>
  <c r="L19" i="44"/>
  <c r="J19" i="44"/>
  <c r="H19" i="44"/>
  <c r="F19" i="44"/>
  <c r="D19" i="44"/>
  <c r="AD18" i="44"/>
  <c r="AF18" i="44" s="1"/>
  <c r="AJ18" i="44" s="1"/>
  <c r="AN18" i="44" s="1"/>
  <c r="J86" i="43"/>
  <c r="H86" i="43"/>
  <c r="F86" i="43"/>
  <c r="D86" i="43"/>
  <c r="AN19" i="44" l="1"/>
  <c r="AJ19" i="44"/>
  <c r="AF19" i="44"/>
  <c r="AD19" i="44"/>
  <c r="AD15" i="44" l="1"/>
  <c r="AF15" i="44" s="1"/>
  <c r="F117" i="43" l="1"/>
  <c r="J117" i="43"/>
  <c r="D26" i="44" l="1"/>
  <c r="L68" i="42"/>
  <c r="H68" i="42"/>
  <c r="H32" i="42"/>
  <c r="X24" i="37"/>
  <c r="X14" i="37"/>
  <c r="AB14" i="37" s="1"/>
  <c r="AJ15" i="44"/>
  <c r="AN15" i="44" s="1"/>
  <c r="AB14" i="36"/>
  <c r="AB24" i="37" l="1"/>
  <c r="F74" i="34"/>
  <c r="F16" i="34"/>
  <c r="J119" i="43" l="1"/>
  <c r="J121" i="43" s="1"/>
  <c r="H117" i="43"/>
  <c r="H119" i="43" s="1"/>
  <c r="H121" i="43" s="1"/>
  <c r="F119" i="43"/>
  <c r="F121" i="43" s="1"/>
  <c r="D119" i="43"/>
  <c r="D121" i="43" s="1"/>
  <c r="J77" i="43"/>
  <c r="J88" i="43" s="1"/>
  <c r="H77" i="43"/>
  <c r="F77" i="43"/>
  <c r="F88" i="43" s="1"/>
  <c r="D77" i="43"/>
  <c r="J53" i="43"/>
  <c r="F53" i="43"/>
  <c r="D25" i="43"/>
  <c r="F123" i="43" l="1"/>
  <c r="J123" i="43"/>
  <c r="H88" i="43"/>
  <c r="H123" i="43" s="1"/>
  <c r="D88" i="43"/>
  <c r="D123" i="43" s="1"/>
  <c r="H51" i="43"/>
  <c r="H53" i="43" s="1"/>
  <c r="D51" i="43"/>
  <c r="D53" i="43" l="1"/>
  <c r="J104" i="34"/>
  <c r="J87" i="34"/>
  <c r="J74" i="34"/>
  <c r="J89" i="34" s="1"/>
  <c r="J47" i="34"/>
  <c r="J60" i="34" s="1"/>
  <c r="J28" i="34"/>
  <c r="J16" i="34"/>
  <c r="F104" i="34"/>
  <c r="F87" i="34"/>
  <c r="F89" i="34" s="1"/>
  <c r="F47" i="34"/>
  <c r="F60" i="34" s="1"/>
  <c r="F28" i="34"/>
  <c r="F32" i="34" s="1"/>
  <c r="F34" i="34" s="1"/>
  <c r="AB33" i="36"/>
  <c r="AD33" i="36" s="1"/>
  <c r="AH33" i="36" s="1"/>
  <c r="AL33" i="36" s="1"/>
  <c r="AB32" i="36"/>
  <c r="AD32" i="36" s="1"/>
  <c r="AH32" i="36" s="1"/>
  <c r="AL32" i="36" s="1"/>
  <c r="AJ30" i="36"/>
  <c r="AF30" i="36"/>
  <c r="Z30" i="36"/>
  <c r="X30" i="36"/>
  <c r="V30" i="36"/>
  <c r="T30" i="36"/>
  <c r="R30" i="36"/>
  <c r="P30" i="36"/>
  <c r="N30" i="36"/>
  <c r="L30" i="36"/>
  <c r="J30" i="36"/>
  <c r="H30" i="36"/>
  <c r="F30" i="36"/>
  <c r="D30" i="36"/>
  <c r="AL29" i="36"/>
  <c r="AD29" i="36"/>
  <c r="AB29" i="36"/>
  <c r="AL28" i="36"/>
  <c r="AB28" i="36"/>
  <c r="AD28" i="36" s="1"/>
  <c r="AB26" i="36"/>
  <c r="AD26" i="36" s="1"/>
  <c r="N24" i="36"/>
  <c r="AJ23" i="36"/>
  <c r="AF23" i="36"/>
  <c r="Z23" i="36"/>
  <c r="X23" i="36"/>
  <c r="V23" i="36"/>
  <c r="T23" i="36"/>
  <c r="R23" i="36"/>
  <c r="P23" i="36"/>
  <c r="N23" i="36"/>
  <c r="L23" i="36"/>
  <c r="J23" i="36"/>
  <c r="H23" i="36"/>
  <c r="F23" i="36"/>
  <c r="D23" i="36"/>
  <c r="AB22" i="36"/>
  <c r="AD22" i="36" s="1"/>
  <c r="AH22" i="36" s="1"/>
  <c r="AL22" i="36" s="1"/>
  <c r="AB21" i="36"/>
  <c r="AD21" i="36" s="1"/>
  <c r="AJ18" i="36"/>
  <c r="AF18" i="36"/>
  <c r="AF24" i="36" s="1"/>
  <c r="AF34" i="36" s="1"/>
  <c r="Z18" i="36"/>
  <c r="Z24" i="36" s="1"/>
  <c r="X18" i="36"/>
  <c r="X24" i="36" s="1"/>
  <c r="V18" i="36"/>
  <c r="V24" i="36" s="1"/>
  <c r="T18" i="36"/>
  <c r="R18" i="36"/>
  <c r="P18" i="36"/>
  <c r="P24" i="36" s="1"/>
  <c r="P34" i="36" s="1"/>
  <c r="N18" i="36"/>
  <c r="L18" i="36"/>
  <c r="L24" i="36" s="1"/>
  <c r="J18" i="36"/>
  <c r="J24" i="36" s="1"/>
  <c r="H18" i="36"/>
  <c r="H24" i="36" s="1"/>
  <c r="F18" i="36"/>
  <c r="F24" i="36" s="1"/>
  <c r="D18" i="36"/>
  <c r="AB17" i="36"/>
  <c r="AD17" i="36" s="1"/>
  <c r="N34" i="36"/>
  <c r="L34" i="36"/>
  <c r="L119" i="42"/>
  <c r="L96" i="42"/>
  <c r="L32" i="42"/>
  <c r="L52" i="42" s="1"/>
  <c r="H119" i="42"/>
  <c r="H96" i="42"/>
  <c r="H52" i="42"/>
  <c r="D18" i="37"/>
  <c r="AN33" i="44"/>
  <c r="AJ33" i="44"/>
  <c r="AH33" i="44"/>
  <c r="AF33" i="44"/>
  <c r="AD33" i="44"/>
  <c r="J90" i="34" l="1"/>
  <c r="L107" i="42"/>
  <c r="L110" i="42" s="1"/>
  <c r="L112" i="42" s="1"/>
  <c r="H107" i="42"/>
  <c r="H110" i="42" s="1"/>
  <c r="H112" i="42" s="1"/>
  <c r="AJ24" i="36"/>
  <c r="R24" i="36"/>
  <c r="R34" i="36" s="1"/>
  <c r="D24" i="36"/>
  <c r="D34" i="36" s="1"/>
  <c r="T24" i="36"/>
  <c r="T34" i="36" s="1"/>
  <c r="F90" i="34"/>
  <c r="J32" i="34"/>
  <c r="J34" i="34" s="1"/>
  <c r="AJ34" i="36"/>
  <c r="AH17" i="36"/>
  <c r="AD18" i="36"/>
  <c r="V34" i="36"/>
  <c r="H34" i="36"/>
  <c r="X34" i="36"/>
  <c r="AD30" i="36"/>
  <c r="F34" i="36"/>
  <c r="J34" i="36"/>
  <c r="Z34" i="36"/>
  <c r="AD23" i="36"/>
  <c r="AH21" i="36"/>
  <c r="AB30" i="36"/>
  <c r="AB23" i="36"/>
  <c r="AB24" i="36" l="1"/>
  <c r="AB34" i="36" s="1"/>
  <c r="AH23" i="36"/>
  <c r="AL21" i="36"/>
  <c r="AL23" i="36" s="1"/>
  <c r="AL26" i="36"/>
  <c r="AL30" i="36" s="1"/>
  <c r="AH30" i="36"/>
  <c r="AD24" i="36"/>
  <c r="AD34" i="36" s="1"/>
  <c r="AH18" i="36"/>
  <c r="AL17" i="36"/>
  <c r="AL18" i="36" s="1"/>
  <c r="D87" i="34"/>
  <c r="H74" i="34"/>
  <c r="AL24" i="36" l="1"/>
  <c r="AL34" i="36" s="1"/>
  <c r="AH24" i="36"/>
  <c r="AH34" i="36" l="1"/>
  <c r="D21" i="37"/>
  <c r="D104" i="34"/>
  <c r="D16" i="34"/>
  <c r="AD26" i="44" l="1"/>
  <c r="D28" i="34" l="1"/>
  <c r="D32" i="34" s="1"/>
  <c r="D34" i="34" l="1"/>
  <c r="F68" i="42"/>
  <c r="F119" i="42"/>
  <c r="X20" i="37" l="1"/>
  <c r="AB20" i="37" s="1"/>
  <c r="Z18" i="37"/>
  <c r="Z21" i="37" s="1"/>
  <c r="V18" i="37"/>
  <c r="V21" i="37" s="1"/>
  <c r="T18" i="37"/>
  <c r="T21" i="37" s="1"/>
  <c r="R18" i="37"/>
  <c r="R21" i="37" s="1"/>
  <c r="P18" i="37"/>
  <c r="P21" i="37" s="1"/>
  <c r="N18" i="37"/>
  <c r="N21" i="37" s="1"/>
  <c r="L18" i="37"/>
  <c r="L21" i="37" s="1"/>
  <c r="J18" i="37"/>
  <c r="J21" i="37" s="1"/>
  <c r="H18" i="37"/>
  <c r="H21" i="37" s="1"/>
  <c r="F18" i="37"/>
  <c r="F21" i="37" s="1"/>
  <c r="X17" i="37"/>
  <c r="AB17" i="37" s="1"/>
  <c r="X16" i="37"/>
  <c r="AL33" i="44"/>
  <c r="AB33" i="44"/>
  <c r="Z33" i="44"/>
  <c r="V33" i="44"/>
  <c r="T33" i="44"/>
  <c r="R33" i="44"/>
  <c r="P33" i="44"/>
  <c r="N33" i="44"/>
  <c r="L33" i="44"/>
  <c r="J33" i="44"/>
  <c r="H33" i="44"/>
  <c r="F33" i="44"/>
  <c r="D33" i="44"/>
  <c r="AL26" i="44"/>
  <c r="AL27" i="44" s="1"/>
  <c r="AH26" i="44"/>
  <c r="AB26" i="44"/>
  <c r="AB27" i="44" s="1"/>
  <c r="Z26" i="44"/>
  <c r="Z27" i="44" s="1"/>
  <c r="V26" i="44"/>
  <c r="V27" i="44" s="1"/>
  <c r="T26" i="44"/>
  <c r="T27" i="44" s="1"/>
  <c r="R26" i="44"/>
  <c r="R27" i="44" s="1"/>
  <c r="P26" i="44"/>
  <c r="P27" i="44" s="1"/>
  <c r="N26" i="44"/>
  <c r="N27" i="44" s="1"/>
  <c r="L26" i="44"/>
  <c r="L27" i="44" s="1"/>
  <c r="J26" i="44"/>
  <c r="J27" i="44" s="1"/>
  <c r="H26" i="44"/>
  <c r="H27" i="44" s="1"/>
  <c r="F26" i="44"/>
  <c r="F27" i="44" s="1"/>
  <c r="D27" i="44"/>
  <c r="F37" i="44" l="1"/>
  <c r="AB37" i="44"/>
  <c r="J37" i="44"/>
  <c r="R37" i="44"/>
  <c r="V37" i="44"/>
  <c r="H37" i="44"/>
  <c r="Z37" i="44"/>
  <c r="AL37" i="44"/>
  <c r="AJ26" i="44"/>
  <c r="AJ27" i="44" s="1"/>
  <c r="AF26" i="44"/>
  <c r="N37" i="44"/>
  <c r="L37" i="44"/>
  <c r="P37" i="44"/>
  <c r="D37" i="44"/>
  <c r="T37" i="44"/>
  <c r="AH27" i="44"/>
  <c r="AH37" i="44" s="1"/>
  <c r="AB16" i="37"/>
  <c r="AB18" i="37" s="1"/>
  <c r="AB21" i="37" s="1"/>
  <c r="X18" i="37"/>
  <c r="X21" i="37" s="1"/>
  <c r="AD27" i="44"/>
  <c r="AN26" i="44" l="1"/>
  <c r="AN27" i="44" s="1"/>
  <c r="AD37" i="44"/>
  <c r="D47" i="34"/>
  <c r="AN37" i="44" l="1"/>
  <c r="AJ37" i="44"/>
  <c r="AF27" i="44"/>
  <c r="AF37" i="44" s="1"/>
  <c r="J68" i="42" l="1"/>
  <c r="D74" i="34" l="1"/>
  <c r="D89" i="34" s="1"/>
  <c r="J119" i="42" l="1"/>
  <c r="H87" i="34" l="1"/>
  <c r="H28" i="34" l="1"/>
  <c r="H16" i="34" l="1"/>
  <c r="J96" i="42"/>
  <c r="H32" i="34" l="1"/>
  <c r="H34" i="34" s="1"/>
  <c r="J32" i="42" s="1"/>
  <c r="H47" i="34" l="1"/>
  <c r="H89" i="34"/>
  <c r="H60" i="34" l="1"/>
  <c r="J52" i="42"/>
  <c r="D60" i="34"/>
  <c r="H90" i="34" l="1"/>
  <c r="J107" i="42"/>
  <c r="J110" i="42" s="1"/>
  <c r="J112" i="42" s="1"/>
  <c r="D90" i="34"/>
  <c r="F32" i="42"/>
  <c r="F52" i="42" s="1"/>
  <c r="N34" i="37" l="1"/>
  <c r="N38" i="37" s="1"/>
  <c r="AB31" i="37"/>
  <c r="H104" i="34"/>
  <c r="F107" i="42"/>
  <c r="F110" i="42" s="1"/>
  <c r="F112" i="42" s="1"/>
  <c r="AB34" i="37" l="1"/>
  <c r="AB38" i="37" l="1"/>
</calcChain>
</file>

<file path=xl/sharedStrings.xml><?xml version="1.0" encoding="utf-8"?>
<sst xmlns="http://schemas.openxmlformats.org/spreadsheetml/2006/main" count="622" uniqueCount="331">
  <si>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</si>
  <si>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</si>
  <si>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</si>
  <si>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</si>
  <si>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</si>
  <si>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>31 มีนาคม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</si>
  <si>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</si>
  <si>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</si>
  <si>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</si>
  <si>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</si>
  <si>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</si>
  <si>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</si>
  <si>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</si>
  <si>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</si>
  <si>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</si>
  <si>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 xml:space="preserve">   ที่ถึงกำหนดรับชำระภายในหนึ่งปี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</si>
  <si>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</si>
  <si>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</si>
  <si>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</si>
  <si>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</si>
  <si>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</si>
  <si>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</si>
  <si>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</si>
  <si>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</si>
  <si>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</si>
  <si>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</si>
  <si>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</si>
  <si>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</si>
  <si>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</si>
  <si>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</si>
  <si>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</si>
  <si>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</si>
  <si>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</si>
  <si>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</si>
  <si>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</si>
  <si>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</si>
  <si>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</si>
  <si>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</si>
  <si>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</si>
  <si>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สินทรัพย์ทางการเงินไม่หมุนเวียนอื่น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</si>
  <si>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</si>
  <si>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</si>
  <si>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</si>
  <si>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</si>
  <si>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</si>
  <si>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</si>
  <si>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</si>
  <si>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</si>
  <si>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</si>
  <si>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</si>
  <si>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</si>
  <si>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</si>
  <si>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</si>
  <si>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</si>
  <si>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</si>
  <si>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</si>
  <si>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</si>
  <si>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</si>
  <si>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</si>
  <si>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</si>
  <si>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</si>
  <si>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</si>
  <si>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</si>
  <si>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</si>
  <si>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</si>
  <si>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</si>
  <si>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</si>
  <si>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</si>
  <si>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</si>
  <si>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</si>
  <si>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</si>
  <si>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</si>
  <si>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</si>
  <si>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</si>
  <si>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</si>
  <si>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</si>
  <si>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</si>
  <si>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</si>
  <si>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</si>
  <si>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</si>
  <si>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</si>
  <si>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</si>
  <si>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</si>
  <si>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</si>
  <si>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</si>
  <si>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</si>
  <si>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</si>
  <si>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</si>
  <si>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</si>
  <si>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</si>
  <si>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</si>
  <si>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</si>
  <si>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31 มีนาคม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</si>
  <si>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</si>
  <si>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</si>
  <si>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</si>
  <si>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</si>
  <si>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</si>
  <si>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</si>
  <si>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</si>
  <si>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</si>
  <si>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</si>
  <si>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</si>
  <si>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</si>
  <si>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</si>
  <si>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(กำไร) ขาดทุนจากการเปลี่ยนแปลงมูลค่า</t>
  </si>
  <si>
    <t xml:space="preserve">   ยุติธรรมของสินทรัพย์ชีวภาพ</t>
  </si>
  <si>
    <t>ขาดทุนจากอัตราแลกเปลี่ยนสุทธิ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</si>
  <si>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</si>
  <si>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</si>
  <si>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</si>
  <si>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ค่าใช้จ่าย (รายได้) ภาษีเงินได้ </t>
  </si>
  <si>
    <t>กำไร (ขาดทุน) สำหรับงวด</t>
  </si>
  <si>
    <t>การแบ่งปันกำไร (ขาดทุน)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</si>
  <si>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</si>
  <si>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</si>
  <si>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r>
      <t xml:space="preserve">กำไร (ขาดทุน) 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</si>
  <si>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 (ขาดทุน) 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</si>
  <si>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</si>
  <si>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</si>
  <si>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</si>
  <si>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</si>
  <si>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ส่วนแบ่งกำไรขาดทุนเบ็ดเสร็จอื่นของบริษัทร่วม</t>
  </si>
  <si>
    <t>ภาษีเงินได้ของรายการที่อาจถูกจัดประเภทใหม่</t>
  </si>
  <si>
    <t xml:space="preserve">   ไว้ในกำไรหรือขาดทุนในภายหลัง 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</si>
  <si>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</si>
  <si>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</si>
  <si>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</si>
  <si>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ผลกำไร (ขาดทุน) จากการวัดมูลค่าใหม่ของ</t>
  </si>
  <si>
    <t xml:space="preserve">   ผลประโยชน์พนักงานที่กำหนดไว้</t>
  </si>
  <si>
    <t>ส่วนแบ่งกำไร (ขาดทุน) เบ็ดเสร็จอื่นของบริษัทร่วม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</si>
  <si>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</si>
  <si>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</si>
  <si>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เบ็ดเสร็จอื่นสำหรับงวด</t>
  </si>
  <si>
    <t xml:space="preserve">   - สุทธิจากภาษี</t>
  </si>
  <si>
    <t>กำไร (ขาดทุน) เบ็ดเสร็จรวมสำหรับงวด</t>
  </si>
  <si>
    <t>การแบ่งปันกำไร (ขาดทุน) เบ็ดเสร็จรวม</t>
  </si>
  <si>
    <t>งบแสดงการเปลี่ยนแปลงส่วนของผู้ถือหุ้น (ไม่ได้ตรวจสอบ)</t>
  </si>
  <si>
    <t>ผลกำไร</t>
  </si>
  <si>
    <t>ส่วนเกินทุน</t>
  </si>
  <si>
    <t>(ขาดทุน)</t>
  </si>
  <si>
    <t>จากเงินลงทุนใน</t>
  </si>
  <si>
    <t>การเปลี่ยนแปลง</t>
  </si>
  <si>
    <t>จากรายการ</t>
  </si>
  <si>
    <t>จากการ</t>
  </si>
  <si>
    <t>ตราสารทุนที่</t>
  </si>
  <si>
    <t>ผลต่างของ</t>
  </si>
  <si>
    <t>ส่วนได้เสีย</t>
  </si>
  <si>
    <t>กับกิจการภาย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</si>
  <si>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</si>
  <si>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</si>
  <si>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</si>
  <si>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</si>
  <si>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</si>
  <si>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</si>
  <si>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</si>
  <si>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</si>
  <si>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</si>
  <si>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ใต้การควบคุม</t>
  </si>
  <si>
    <t>ทุนสำรอง</t>
  </si>
  <si>
    <t>ยังไม่ได้</t>
  </si>
  <si>
    <t>หุ้นทุน</t>
  </si>
  <si>
    <t>ตีราคา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</si>
  <si>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</si>
  <si>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</si>
  <si>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</si>
  <si>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</si>
  <si>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</si>
  <si>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</si>
  <si>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</si>
  <si>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</si>
  <si>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</si>
  <si>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</si>
  <si>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</si>
  <si>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เดียวกัน</t>
  </si>
  <si>
    <t>ตามกฎหมาย</t>
  </si>
  <si>
    <t>จัดสรร</t>
  </si>
  <si>
    <t xml:space="preserve">ซื้อคืน 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</si>
  <si>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</si>
  <si>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</si>
  <si>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</si>
  <si>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</si>
  <si>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</si>
  <si>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</si>
  <si>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รายการกับผู้ถือหุ้นที่บันทึกโดยตรงเข้าส่วนของผู้ถือหุ้น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</si>
  <si>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</si>
  <si>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</si>
  <si>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</si>
  <si>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</si>
  <si>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</si>
  <si>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</si>
  <si>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</si>
  <si>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</si>
  <si>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กำไรขาดทุนเบ็ดเสร็จอื่น</t>
  </si>
  <si>
    <t xml:space="preserve">     - ผลกำไร (ขาดทุน) จากการวัดมูลค่าใหม่ของผลประโยชน์พนักงานที่กำหนดไว้</t>
  </si>
  <si>
    <t xml:space="preserve">     - อื่นๆ </t>
  </si>
  <si>
    <t>รวมกำไรขาดทุนเบ็ดเสร็จสำหรับงวด</t>
  </si>
  <si>
    <t>ดอกเบี้ยจ่ายและค่าใช้จ่ายอื่นสำหรับหุ้นกู้ด้อยสิทธิที่มีลักษณะคล้ายทุน</t>
  </si>
  <si>
    <t>สำหรับงวดสามเดือนสิ้นสุดวันที่ 31 มีนาคม 2565</t>
  </si>
  <si>
    <t>ยอดคงเหลือ ณ วันที่ 1 มกราคม 2565</t>
  </si>
  <si>
    <t xml:space="preserve">   การจัดสรรส่วนทุนให้ผู้ถือหุ้น</t>
  </si>
  <si>
    <t xml:space="preserve">   เงินปันผลจ่าย</t>
  </si>
  <si>
    <t xml:space="preserve">   รวมการจัดสรรส่วนทุนให้ผู้ถือหุ้น</t>
  </si>
  <si>
    <t>โอนไปกำไรสะสม</t>
  </si>
  <si>
    <t>ยอดคงเหลือ ณ วันที่ 31 มีนาคม 2565</t>
  </si>
  <si>
    <t>บริษัท เจริญโภคภัณฑ์อาหาร จำกัด  (มหาชน) และบริษัทย่อย</t>
  </si>
  <si>
    <t>จากรายการกับ</t>
  </si>
  <si>
    <t>กิจการภายใต้</t>
  </si>
  <si>
    <t xml:space="preserve"> มูลค่าหุ้นสามัญ</t>
  </si>
  <si>
    <t>การควบคุมเดียวกัน</t>
  </si>
  <si>
    <t>งบกระแสเงินสด (ไม่ได้ตรวจสอบ)</t>
  </si>
  <si>
    <t xml:space="preserve">   สำหรับงวดสามเดือนสิ้นสุด วันที่ 31 มีนาคม</t>
  </si>
  <si>
    <t>กระแสเงินสดจากกิจกรรมดำเนินงาน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</si>
  <si>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</si>
  <si>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</si>
  <si>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</si>
  <si>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</si>
  <si>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หนี้สูญของลูกหนี้การค้าและลูกหนี้อื่น</t>
  </si>
  <si>
    <t>ต้นทุนทางการเงิน</t>
  </si>
  <si>
    <t>ขาดทุนจากการขายและตัดจำหน่าย</t>
  </si>
  <si>
    <t xml:space="preserve">   ที่ดิน อาคาร และอุปกรณ์ และสินทรัพย์สิทธิการใช้ </t>
  </si>
  <si>
    <t>(กำไร) ขาดทุนจากอัตราแลกเปลี่ยนที่ยังไม่เกิดขึ้นจริง</t>
  </si>
  <si>
    <t>(กำไร) ขาดทุนจากการเปลี่ยนแปลงมูลค่ายุติธรรม</t>
  </si>
  <si>
    <t xml:space="preserve">   ของสินทรัพย์ชีวภาพ</t>
  </si>
  <si>
    <t>ค่าใช้จ่าย (รายได้) ภาษีเงินได้</t>
  </si>
  <si>
    <t xml:space="preserve">   สำหรับงวดสามเดือนสิ้นสุด 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</si>
  <si>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</si>
  <si>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</si>
  <si>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</si>
  <si>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</si>
  <si>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จ่ายผลประโยชน์พนักงาน</t>
  </si>
  <si>
    <t>จ่ายภาษีเงินได้</t>
  </si>
  <si>
    <t>กระแสเงินสดจากกิจกรรมลงทุน</t>
  </si>
  <si>
    <t>ดอกเบี้ยรับ</t>
  </si>
  <si>
    <t>เงินสดรับ (จ่าย) จากการให้กู้ยืมระยะสั้นแก่กิจการที่เกี่ยวข้องกัน</t>
  </si>
  <si>
    <t>เงินสดจ่ายจากสินทรัพย์ทางการเงินอื่น</t>
  </si>
  <si>
    <t>เงินสดรับจากการขายเงินลงทุน</t>
  </si>
  <si>
    <t>เงินสดรับ (จ่าย) จากการให้กู้ยืมระยะยาวแก่กิจการที่เกี่ยวข้องกัน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</si>
  <si>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</si>
  <si>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</si>
  <si>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>กระแสเงินสดสุทธิใช้ไปในกิจกรรมลงทุน</t>
  </si>
  <si>
    <t>กระแสเงินสดจากกิจกรรมจัดหาเงิน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</si>
  <si>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</si>
  <si>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</si>
  <si>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 xml:space="preserve">เงินสดรับจาก (จ่ายเพื่อชำระคืน) ตั๋วแลกเงิน 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</si>
  <si>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</si>
  <si>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</si>
  <si>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เงินสดจ่ายเพื่อชำระหนี้สินตามสัญญาเช่า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</si>
  <si>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</si>
  <si>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</si>
  <si>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</si>
  <si>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</si>
  <si>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เงินสดรับจากการออกหุ้นกู้ด้อยสิทธิที่มีลักษณะคล้ายทุน</t>
  </si>
  <si>
    <t>เงินสดจ่ายเพื่อชำระคืนหุ้นกู้ด้อยสิทธิที่มีลักษณะคล้ายทุน</t>
  </si>
  <si>
    <t>เงินสดจ่ายชำระต้นทุนธุรกรรมทางการเงิน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</si>
  <si>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</si>
  <si>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</si>
  <si>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>จ่ายเงินปันผลของบริษัทสุทธิจากส่วนที่เป็นของหุ้นทุนซื้อคืน</t>
  </si>
  <si>
    <t>เงินสดจ่ายให้ส่วนได้เสียที่ไม่มีอำนาจควบคุม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</si>
  <si>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</si>
  <si>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</si>
  <si>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</si>
  <si>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</si>
  <si>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</si>
  <si>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เงินสดและรายการเทียบเท่าเงินสดเพิ่มขึ้น (ลดลง) สุทธิ</t>
  </si>
  <si>
    <t>เงินสดและรายการเทียบเท่าเงินสด ณ 1 มกราคม</t>
  </si>
  <si>
    <t>เงินสดและรายการเทียบเท่าเงินสด ณ 31 มีนาคม</t>
  </si>
  <si>
    <t>ข้อมูลงบกระแสเงินสดเปิดเผยเพิ่มเติม</t>
  </si>
  <si>
    <t>1.</t>
  </si>
  <si>
    <t>ประกอบด้วย</t>
  </si>
  <si>
    <t>เงินเบิกเกินบัญชี</t>
  </si>
  <si>
    <t>สุทธิ</t>
  </si>
  <si>
    <t>2.</t>
  </si>
  <si>
    <t>รายการที่ไม่ใช่เงินสด</t>
  </si>
  <si>
    <t xml:space="preserve">   - สุทธิจากภาษีเงินได้</t>
  </si>
  <si>
    <t xml:space="preserve">ดอกเบี้ยจ่ายและค่าใช้จ่ายอื่นสำหรับหุ้นกู้ด้อยสิทธิที่มีลักษณะคล้ายทุน </t>
  </si>
  <si>
    <t>เงินสดจ่ายเพื่อซื้อที่ดิน อาคารและอุปกรณ์ และอสังหาริมทรัพย์</t>
  </si>
  <si>
    <t xml:space="preserve">   เพื่อการลงทุน</t>
  </si>
  <si>
    <t>สำหรับงวดสามเดือนสิ้นสุดวันที่ 31 มีนาคม 2566</t>
  </si>
  <si>
    <t>ยอดคงเหลือ ณ วันที่ 1 มกราคม 2566</t>
  </si>
  <si>
    <t>ยอดคงเหลือ ณ วันที่ 31 มีนาคม 2566</t>
  </si>
  <si>
    <t>เงินฝากสถาบันการเงินที่มีข้อจำกัดในการเบิกใช้</t>
  </si>
  <si>
    <t>ส่วนเกิน (ต่ำกว่า) ทุนจากรายการกับกิจการ</t>
  </si>
  <si>
    <t>กำไร (ขาดทุน) ก่อนค่าใช้จ่าย (รายได้) ภาษีเงินได้</t>
  </si>
  <si>
    <t>ผลต่างของอัตราแลกเปลี่ยนจากการแปลงค่างบการเงิน</t>
  </si>
  <si>
    <t>ผลกำไร (ขาดทุน) จากเงินลงทุนในตราสารทุนที่</t>
  </si>
  <si>
    <t xml:space="preserve">  วัดมูลค่ายุติธรรมผ่านกำไรขาดทุนเบ็ดเสร็จอื่น</t>
  </si>
  <si>
    <t xml:space="preserve">   บริษัทย่อยออกหุ้นเพิ่มทุน</t>
  </si>
  <si>
    <t>ทุน</t>
  </si>
  <si>
    <t>สินทรัพย์ใหม่</t>
  </si>
  <si>
    <t xml:space="preserve">   และการร่วมค้าที่ใช้วิธีส่วนได้เสีย</t>
  </si>
  <si>
    <t xml:space="preserve">   ที่ใช้วิธีส่วนได้เสีย</t>
  </si>
  <si>
    <t>ขาดทุนจากการด้อยค่า</t>
  </si>
  <si>
    <t>หนี้สินทางการเงินไม่หมุนเวียนอื่น</t>
  </si>
  <si>
    <t xml:space="preserve">ผลกำไรจากการป้องกันความเสี่ยงของเงินลงทุนสุทธิ </t>
  </si>
  <si>
    <t xml:space="preserve">   ในหน่วยงานต่างประเทศ</t>
  </si>
  <si>
    <t xml:space="preserve">   ซื้อหุ้นคืน</t>
  </si>
  <si>
    <t xml:space="preserve">   การสูญเสียการควบคุมในบริษัทย่อย</t>
  </si>
  <si>
    <t>ความเสี่ยงของ</t>
  </si>
  <si>
    <t>เงินลงทุนสุทธิ</t>
  </si>
  <si>
    <t>ในหน่วยงาน</t>
  </si>
  <si>
    <t>ต่างประเทศ</t>
  </si>
  <si>
    <t xml:space="preserve">     - ขาดทุนจากการวัดมูลค่าใหม่ของผลประโยชน์พนักงานที่กำหนดไว้</t>
  </si>
  <si>
    <t xml:space="preserve">   ขาดทุน</t>
  </si>
  <si>
    <t>รวมกำไร (ขาดทุน) เบ็ดเสร็จสำหรับงวด</t>
  </si>
  <si>
    <t xml:space="preserve">ส่วนแบ่งขาดทุนจากเงินลงทุนในบริษัทร่วม </t>
  </si>
  <si>
    <t>ผลกำไร (ขาดทุน) จากการป้องกันความเสี่ยงกระแสเงินสด</t>
  </si>
  <si>
    <t xml:space="preserve">       - อื่นๆ</t>
  </si>
  <si>
    <t>ผลกำไร (ขาดทุน)</t>
  </si>
  <si>
    <t>จากการตีราคา</t>
  </si>
  <si>
    <t>(กลับรายการ) ผลขาดทุนจากการปรับลดมูลค่าสินค้าคงเหลือ</t>
  </si>
  <si>
    <t>กระแสเงินสดสุทธิได้มาจาก (ใช้ไปใน) กิจกรรมดำเนินงาน</t>
  </si>
  <si>
    <t>2, 10</t>
  </si>
  <si>
    <t>6, 10</t>
  </si>
  <si>
    <t>ปรับรายการที่กระทบกำไร (ขาดทุน) เป็นเงินสดรับ (จ่าย)</t>
  </si>
  <si>
    <t>เงินสดจ่ายเพื่อซื้อหุ้นทุนซื้อคืน</t>
  </si>
  <si>
    <t>เงินสดจ่ายเพื่อซื้อเงินลงทุน และเพิ่มทุน</t>
  </si>
  <si>
    <t>กำไรจากการขายบริษัทย่อย</t>
  </si>
  <si>
    <t>เงินสดรับจากการขายบริษัทย่อย</t>
  </si>
  <si>
    <t>ส่วนต่ำกว่าทุน</t>
  </si>
  <si>
    <t>บริษัทร่วม</t>
  </si>
  <si>
    <t>และการร่วมค้า</t>
  </si>
  <si>
    <t xml:space="preserve">   การเปลี่ยนแปลงในส่วนได้เสียในบริษัทร่วม และการร่วมค้า</t>
  </si>
  <si>
    <t xml:space="preserve">   การเปลี่ยนแปลงในส่วนได้เสียของบริษัทย่อย บริษัทร่วม และการร่วมค้า</t>
  </si>
  <si>
    <t xml:space="preserve">   รวมการเปลี่ยนแปลงในส่วนได้เสียของบริษัทย่อย บริษัทร่วม และการร่วมค้า</t>
  </si>
  <si>
    <t xml:space="preserve">   ในบริษัทย่อย บริษัทร่วม และการร่วมค้า</t>
  </si>
  <si>
    <r>
      <t xml:space="preserve"> ณ วันที่ 31 มีนาคม 2566 กลุ่มบริษัทมีเงินปันผลค้างรับเป็นจำนวนเงิน 155 ล้านบาท</t>
    </r>
    <r>
      <rPr>
        <i/>
        <sz val="15"/>
        <rFont val="Angsana New"/>
        <family val="1"/>
      </rPr>
      <t xml:space="preserve"> (2565: 172 ล้านบาท)</t>
    </r>
  </si>
  <si>
    <r>
      <t xml:space="preserve"> ณ วันที่ 31 มีนาคม 2566 กลุ่มบริษัทมีเจ้าหนี้ค่าเงินลงทุนเป็นจำนวนเงิน 821 ล้านบาท</t>
    </r>
    <r>
      <rPr>
        <i/>
        <sz val="15"/>
        <rFont val="Angsana New"/>
        <family val="1"/>
      </rPr>
      <t xml:space="preserve"> (2565: ไม่มี)</t>
    </r>
  </si>
  <si>
    <t xml:space="preserve">ส่วนเกิน </t>
  </si>
  <si>
    <t>(ต่ำกว่า) ทุนจาก</t>
  </si>
  <si>
    <t>เงินสดรับจากการให้กู้ยืมระยะสั้นแก่บริษัทอื่น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</si>
</sst>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  <numFmt numFmtId="168" formatCode="_-* #,##0.00_-;\-* #,##0.00_-;_-* &quot;-&quot;??_-;_-@_-"/>
    <numFmt numFmtId="169" formatCode="_(* #,##0.00000_);_(* \(#,##0.00000\);_(* &quot;-&quot;??_);_(@_)"/>
    <numFmt numFmtId="170" formatCode="_(* #,##0.0000_);_(* \(#,##0.0000\);_(* &quot;-&quot;??_);_(@_)"/>
  </numFmts>
  <fonts count="28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b/>
      <sz val="15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4"/>
      <name val="AngsanaUPC"/>
      <family val="1"/>
      <charset val="222"/>
    </font>
    <font>
      <sz val="15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24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164" fontId="5" fillId="0" borderId="0" xfId="1" applyNumberFormat="1" applyFont="1" applyFill="1" applyAlignment="1"/>
    <xf numFmtId="164" fontId="6" fillId="0" borderId="0" xfId="1" applyNumberFormat="1" applyFont="1" applyFill="1" applyAlignment="1"/>
    <xf numFmtId="164" fontId="5" fillId="0" borderId="0" xfId="1" applyNumberFormat="1" applyFont="1" applyFill="1" applyAlignment="1">
      <alignment horizontal="right"/>
    </xf>
    <xf numFmtId="164" fontId="5" fillId="0" borderId="1" xfId="1" applyNumberFormat="1" applyFont="1" applyFill="1" applyBorder="1" applyAlignment="1"/>
    <xf numFmtId="164" fontId="0" fillId="0" borderId="0" xfId="1" applyNumberFormat="1" applyFont="1" applyFill="1" applyAlignment="1"/>
    <xf numFmtId="164" fontId="0" fillId="0" borderId="0" xfId="1" applyNumberFormat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43" fontId="5" fillId="0" borderId="0" xfId="3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6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/>
    <xf numFmtId="164" fontId="5" fillId="0" borderId="0" xfId="1" quotePrefix="1" applyNumberFormat="1" applyFont="1" applyFill="1" applyAlignment="1">
      <alignment horizontal="right"/>
    </xf>
    <xf numFmtId="164" fontId="9" fillId="0" borderId="0" xfId="1" applyNumberFormat="1" applyFont="1" applyFill="1" applyAlignment="1"/>
    <xf numFmtId="164" fontId="7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5" fillId="0" borderId="3" xfId="1" applyNumberFormat="1" applyFont="1" applyFill="1" applyBorder="1" applyAlignment="1"/>
    <xf numFmtId="165" fontId="5" fillId="0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6" fillId="0" borderId="0" xfId="1" applyNumberFormat="1" applyFont="1" applyFill="1" applyAlignment="1">
      <alignment horizontal="right"/>
    </xf>
    <xf numFmtId="43" fontId="0" fillId="0" borderId="0" xfId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41" fontId="6" fillId="0" borderId="0" xfId="3" applyNumberFormat="1" applyFont="1" applyFill="1" applyAlignment="1">
      <alignment horizontal="right"/>
    </xf>
    <xf numFmtId="43" fontId="6" fillId="0" borderId="0" xfId="3" applyFont="1" applyFill="1" applyAlignment="1">
      <alignment horizontal="right"/>
    </xf>
    <xf numFmtId="41" fontId="6" fillId="0" borderId="5" xfId="3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/>
    <xf numFmtId="49" fontId="9" fillId="0" borderId="0" xfId="0" applyNumberFormat="1" applyFont="1" applyFill="1"/>
    <xf numFmtId="49" fontId="10" fillId="0" borderId="0" xfId="0" applyNumberFormat="1" applyFont="1" applyFill="1"/>
    <xf numFmtId="0" fontId="6" fillId="0" borderId="0" xfId="0" applyFont="1" applyFill="1"/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7" fillId="0" borderId="0" xfId="0" applyFont="1" applyFill="1"/>
    <xf numFmtId="43" fontId="10" fillId="0" borderId="0" xfId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164" fontId="23" fillId="0" borderId="0" xfId="0" applyNumberFormat="1" applyFont="1" applyFill="1"/>
    <xf numFmtId="0" fontId="23" fillId="0" borderId="0" xfId="0" applyFont="1" applyFill="1"/>
    <xf numFmtId="165" fontId="0" fillId="0" borderId="0" xfId="0" applyNumberFormat="1" applyFill="1"/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9" fontId="0" fillId="0" borderId="0" xfId="0" applyNumberForma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49" fontId="16" fillId="0" borderId="0" xfId="0" applyNumberFormat="1" applyFont="1" applyFill="1"/>
    <xf numFmtId="0" fontId="16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vertical="center"/>
    </xf>
    <xf numFmtId="49" fontId="11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7" fillId="0" borderId="0" xfId="0" applyFont="1" applyFill="1" applyAlignment="1">
      <alignment horizontal="right"/>
    </xf>
    <xf numFmtId="0" fontId="0" fillId="0" borderId="1" xfId="0" applyFill="1" applyBorder="1"/>
    <xf numFmtId="49" fontId="6" fillId="0" borderId="0" xfId="0" applyNumberFormat="1" applyFont="1" applyFill="1"/>
    <xf numFmtId="0" fontId="0" fillId="0" borderId="0" xfId="0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164" fontId="5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165" fontId="10" fillId="0" borderId="0" xfId="0" applyNumberFormat="1" applyFont="1" applyFill="1" applyBorder="1" applyAlignment="1">
      <alignment horizontal="center"/>
    </xf>
    <xf numFmtId="41" fontId="27" fillId="0" borderId="0" xfId="0" applyNumberFormat="1" applyFont="1" applyFill="1"/>
    <xf numFmtId="43" fontId="9" fillId="0" borderId="0" xfId="3" applyFont="1" applyFill="1" applyAlignment="1">
      <alignment horizontal="right"/>
    </xf>
    <xf numFmtId="164" fontId="9" fillId="0" borderId="0" xfId="0" applyNumberFormat="1" applyFont="1" applyFill="1" applyAlignment="1">
      <alignment horizontal="center"/>
    </xf>
    <xf numFmtId="164" fontId="0" fillId="0" borderId="0" xfId="0" applyNumberFormat="1" applyFill="1"/>
    <xf numFmtId="165" fontId="6" fillId="0" borderId="0" xfId="0" applyNumberFormat="1" applyFont="1" applyFill="1"/>
    <xf numFmtId="165" fontId="9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0" fontId="0" fillId="0" borderId="0" xfId="0" quotePrefix="1" applyFill="1"/>
    <xf numFmtId="164" fontId="0" fillId="0" borderId="1" xfId="0" applyNumberFormat="1" applyFill="1" applyBorder="1"/>
    <xf numFmtId="165" fontId="10" fillId="0" borderId="3" xfId="0" applyNumberFormat="1" applyFont="1" applyFill="1" applyBorder="1" applyAlignment="1">
      <alignment horizontal="right"/>
    </xf>
    <xf numFmtId="43" fontId="23" fillId="0" borderId="0" xfId="1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8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left"/>
    </xf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165" fontId="5" fillId="0" borderId="1" xfId="0" applyNumberFormat="1" applyFont="1" applyFill="1" applyBorder="1"/>
    <xf numFmtId="37" fontId="5" fillId="0" borderId="0" xfId="0" applyNumberFormat="1" applyFont="1" applyFill="1"/>
    <xf numFmtId="44" fontId="0" fillId="0" borderId="0" xfId="0" applyNumberFormat="1" applyFill="1" applyAlignment="1">
      <alignment horizontal="right"/>
    </xf>
    <xf numFmtId="165" fontId="5" fillId="0" borderId="0" xfId="0" applyNumberFormat="1" applyFont="1" applyFill="1" applyBorder="1"/>
    <xf numFmtId="165" fontId="6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4" fillId="0" borderId="0" xfId="0" applyFont="1" applyFill="1"/>
    <xf numFmtId="165" fontId="5" fillId="0" borderId="3" xfId="0" applyNumberFormat="1" applyFont="1" applyFill="1" applyBorder="1"/>
    <xf numFmtId="49" fontId="7" fillId="0" borderId="0" xfId="0" applyNumberFormat="1" applyFont="1" applyFill="1"/>
    <xf numFmtId="165" fontId="0" fillId="0" borderId="0" xfId="1" applyNumberFormat="1" applyFont="1" applyFill="1"/>
    <xf numFmtId="165" fontId="0" fillId="0" borderId="1" xfId="0" applyNumberFormat="1" applyFill="1" applyBorder="1"/>
    <xf numFmtId="164" fontId="6" fillId="0" borderId="0" xfId="3" applyNumberFormat="1" applyFont="1" applyFill="1" applyBorder="1" applyAlignment="1">
      <alignment horizontal="right"/>
    </xf>
    <xf numFmtId="49" fontId="10" fillId="0" borderId="0" xfId="0" applyNumberFormat="1" applyFont="1" applyFill="1" applyBorder="1"/>
    <xf numFmtId="0" fontId="0" fillId="0" borderId="1" xfId="0" applyFill="1" applyBorder="1" applyAlignment="1">
      <alignment horizontal="center"/>
    </xf>
    <xf numFmtId="0" fontId="4" fillId="0" borderId="0" xfId="0" applyFont="1" applyFill="1"/>
    <xf numFmtId="0" fontId="20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164" fontId="0" fillId="0" borderId="0" xfId="1" applyNumberFormat="1" applyFont="1" applyFill="1"/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0" borderId="2" xfId="0" applyNumberFormat="1" applyFont="1" applyFill="1" applyBorder="1"/>
    <xf numFmtId="49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wrapText="1"/>
    </xf>
    <xf numFmtId="0" fontId="11" fillId="0" borderId="0" xfId="0" applyFont="1" applyFill="1"/>
    <xf numFmtId="0" fontId="17" fillId="0" borderId="0" xfId="0" applyFont="1" applyFill="1"/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23" fillId="0" borderId="0" xfId="0" applyFont="1" applyFill="1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right"/>
    </xf>
    <xf numFmtId="41" fontId="23" fillId="0" borderId="0" xfId="0" applyNumberFormat="1" applyFont="1" applyFill="1"/>
    <xf numFmtId="0" fontId="0" fillId="0" borderId="0" xfId="7" quotePrefix="1" applyFont="1" applyFill="1" applyAlignment="1">
      <alignment horizontal="left"/>
    </xf>
    <xf numFmtId="43" fontId="23" fillId="0" borderId="0" xfId="1" applyFont="1" applyFill="1"/>
    <xf numFmtId="37" fontId="5" fillId="0" borderId="1" xfId="0" applyNumberFormat="1" applyFont="1" applyFill="1" applyBorder="1"/>
    <xf numFmtId="165" fontId="6" fillId="0" borderId="3" xfId="0" applyNumberFormat="1" applyFont="1" applyFill="1" applyBorder="1"/>
    <xf numFmtId="43" fontId="5" fillId="0" borderId="0" xfId="1" applyFont="1" applyFill="1"/>
    <xf numFmtId="49" fontId="6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7" fontId="6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7" fontId="6" fillId="0" borderId="0" xfId="0" applyNumberFormat="1" applyFont="1" applyFill="1"/>
    <xf numFmtId="41" fontId="6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164" fontId="6" fillId="0" borderId="0" xfId="0" applyNumberFormat="1" applyFont="1"/>
    <xf numFmtId="170" fontId="23" fillId="0" borderId="0" xfId="1" applyNumberFormat="1" applyFont="1" applyFill="1"/>
    <xf numFmtId="169" fontId="23" fillId="0" borderId="0" xfId="1" applyNumberFormat="1" applyFont="1" applyFill="1"/>
    <xf numFmtId="0" fontId="14" fillId="0" borderId="0" xfId="0" applyFont="1" applyFill="1" applyAlignment="1"/>
    <xf numFmtId="0" fontId="6" fillId="0" borderId="1" xfId="0" applyFont="1" applyFill="1" applyBorder="1" applyAlignment="1">
      <alignment horizontal="center"/>
    </xf>
    <xf numFmtId="164" fontId="7" fillId="0" borderId="0" xfId="3" applyNumberFormat="1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right"/>
    </xf>
  </cellXfs>
  <cellStyles count="19">
    <cellStyle name="Comma" xfId="1" builtinId="3"/>
    <cellStyle name="Comma 2" xfId="2"/>
    <cellStyle name="Comma 2 2" xfId="3"/>
    <cellStyle name="Comma 2 2 14" xfId="4"/>
    <cellStyle name="Comma 2 3" xfId="13"/>
    <cellStyle name="Comma 3" xfId="5"/>
    <cellStyle name="Comma 3 2" xfId="15"/>
    <cellStyle name="Comma 3 3" xfId="18"/>
    <cellStyle name="Comma 4" xfId="17"/>
    <cellStyle name="Comma 5" xfId="12"/>
    <cellStyle name="Currency 2" xfId="6"/>
    <cellStyle name="Normal" xfId="0" builtinId="0"/>
    <cellStyle name="Normal 116" xfId="14"/>
    <cellStyle name="Normal 2" xfId="7"/>
    <cellStyle name="Normal 3" xfId="10"/>
    <cellStyle name="Normal 3 2" xfId="16"/>
    <cellStyle name="Normal 4" xfId="11"/>
    <cellStyle name="Normal 5" xfId="8"/>
    <cellStyle name="Normal 68" xfId="9"/>
  </cellStyles>
  <dxfs count="0"/>
  <tableStyles count="0" defaultTableStyle="TableStyleMedium9" defaultPivotStyle="PivotStyleLight16"/>
  <colors>
    <mruColors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view="pageBreakPreview" zoomScale="82" zoomScaleNormal="82" zoomScaleSheetLayoutView="82" workbookViewId="0"/>
  </sheetViews>
  <sheetFormatPr defaultColWidth="9.09765625" defaultRowHeight="21.5"/>
  <cols>
    <col min="1" max="1" width="42.3984375" style="117" customWidth="1"/>
    <col min="2" max="2" width="8.8984375" style="71" customWidth="1"/>
    <col min="3" max="3" width="1.09765625" style="79" customWidth="1"/>
    <col min="4" max="4" width="14.09765625" style="79" customWidth="1"/>
    <col min="5" max="5" width="1" style="79" customWidth="1"/>
    <col min="6" max="6" width="13.59765625" style="79" customWidth="1"/>
    <col min="7" max="7" width="1" style="79" customWidth="1"/>
    <col min="8" max="8" width="14.09765625" style="79" customWidth="1"/>
    <col min="9" max="9" width="1" style="79" customWidth="1"/>
    <col min="10" max="10" width="13.59765625" style="79" customWidth="1"/>
    <col min="11" max="11" width="9.09765625" style="79"/>
    <col min="12" max="13" width="13.09765625" style="79" bestFit="1" customWidth="1"/>
    <col min="14" max="14" width="18.19921875" style="79" customWidth="1"/>
    <col min="15" max="16384" width="9.09765625" style="79"/>
  </cols>
  <sheetData>
    <row r="1" spans="1:10" ht="22.5" customHeight="1">
      <c r="A1" s="116" t="s">
        <v>0</v>
      </c>
    </row>
    <row r="2" spans="1:10" ht="22.5" customHeight="1">
      <c r="A2" s="116" t="s">
        <v>1</v>
      </c>
    </row>
    <row r="3" spans="1:10" ht="22.5" customHeight="1">
      <c r="A3" s="97"/>
      <c r="J3" s="50" t="s">
        <v>2</v>
      </c>
    </row>
    <row r="4" spans="1:10" ht="22.5" customHeight="1">
      <c r="C4" s="71"/>
      <c r="D4" s="182" t="s">
        <v>3</v>
      </c>
      <c r="E4" s="182"/>
      <c r="F4" s="182"/>
      <c r="G4" s="84"/>
      <c r="H4" s="182" t="s">
        <v>4</v>
      </c>
      <c r="I4" s="182"/>
      <c r="J4" s="182"/>
    </row>
    <row r="5" spans="1:10">
      <c r="C5" s="118"/>
      <c r="D5" s="72" t="s">
        <v>5</v>
      </c>
      <c r="E5" s="78"/>
      <c r="F5" s="72" t="s">
        <v>6</v>
      </c>
      <c r="G5" s="78"/>
      <c r="H5" s="72" t="s">
        <v>5</v>
      </c>
      <c r="I5" s="78"/>
      <c r="J5" s="72" t="s">
        <v>6</v>
      </c>
    </row>
    <row r="6" spans="1:10">
      <c r="B6" s="71" t="s">
        <v>7</v>
      </c>
      <c r="C6" s="118"/>
      <c r="D6" s="78">
        <v>2566</v>
      </c>
      <c r="E6" s="118"/>
      <c r="F6" s="78">
        <v>2565</v>
      </c>
      <c r="G6" s="78"/>
      <c r="H6" s="78">
        <v>2566</v>
      </c>
      <c r="I6" s="118"/>
      <c r="J6" s="78">
        <v>2565</v>
      </c>
    </row>
    <row r="7" spans="1:10" ht="23">
      <c r="A7" s="116" t="s">
        <v>8</v>
      </c>
      <c r="B7" s="79"/>
      <c r="C7" s="118"/>
      <c r="D7" s="140" t="s">
        <v>9</v>
      </c>
      <c r="E7" s="118"/>
      <c r="F7" s="119"/>
      <c r="G7" s="78"/>
      <c r="H7" s="140" t="s">
        <v>9</v>
      </c>
      <c r="I7" s="118"/>
      <c r="J7" s="119"/>
    </row>
    <row r="8" spans="1:10" ht="22.5" customHeight="1">
      <c r="A8" s="116"/>
      <c r="C8" s="118"/>
      <c r="D8" s="78"/>
      <c r="E8" s="118"/>
      <c r="F8" s="78"/>
      <c r="G8" s="78"/>
      <c r="H8" s="78"/>
      <c r="I8" s="118"/>
      <c r="J8" s="78"/>
    </row>
    <row r="9" spans="1:10" ht="22.5" customHeight="1">
      <c r="A9" s="120" t="s">
        <v>10</v>
      </c>
      <c r="C9" s="121"/>
      <c r="D9" s="121"/>
      <c r="E9" s="121"/>
      <c r="F9" s="121"/>
      <c r="G9" s="121"/>
      <c r="H9" s="121"/>
      <c r="I9" s="121"/>
      <c r="J9" s="121"/>
    </row>
    <row r="10" spans="1:10" ht="22.5" customHeight="1">
      <c r="A10" s="117" t="s">
        <v>11</v>
      </c>
      <c r="C10" s="121"/>
      <c r="D10" s="121">
        <v>24683365</v>
      </c>
      <c r="E10" s="121"/>
      <c r="F10" s="121">
        <v>32949705</v>
      </c>
      <c r="G10" s="121"/>
      <c r="H10" s="1">
        <v>1477451</v>
      </c>
      <c r="I10" s="121"/>
      <c r="J10" s="1">
        <v>1902112</v>
      </c>
    </row>
    <row r="11" spans="1:10" ht="22.5" customHeight="1">
      <c r="A11" s="117" t="s">
        <v>12</v>
      </c>
      <c r="B11" s="71">
        <v>10</v>
      </c>
      <c r="C11" s="121"/>
      <c r="D11" s="121">
        <v>40142098</v>
      </c>
      <c r="E11" s="121"/>
      <c r="F11" s="121">
        <v>43220606</v>
      </c>
      <c r="G11" s="121"/>
      <c r="H11" s="1">
        <v>3356139</v>
      </c>
      <c r="I11" s="121"/>
      <c r="J11" s="1">
        <v>3162959</v>
      </c>
    </row>
    <row r="12" spans="1:10" ht="22.5" customHeight="1">
      <c r="A12" s="77" t="s">
        <v>13</v>
      </c>
      <c r="B12" s="71">
        <v>2</v>
      </c>
      <c r="C12" s="121"/>
      <c r="D12" s="33">
        <v>0</v>
      </c>
      <c r="E12" s="121"/>
      <c r="F12" s="33">
        <v>0</v>
      </c>
      <c r="G12" s="121"/>
      <c r="H12" s="1">
        <v>9193973</v>
      </c>
      <c r="I12" s="121"/>
      <c r="J12" s="1">
        <v>8020339</v>
      </c>
    </row>
    <row r="13" spans="1:10" ht="22.5" customHeight="1">
      <c r="A13" s="77" t="s">
        <v>14</v>
      </c>
      <c r="C13" s="121"/>
      <c r="D13" s="33"/>
      <c r="E13" s="121"/>
      <c r="F13" s="33"/>
      <c r="G13" s="121"/>
      <c r="H13" s="1"/>
      <c r="I13" s="121"/>
      <c r="J13" s="1"/>
    </row>
    <row r="14" spans="1:10" ht="22.5" customHeight="1">
      <c r="A14" s="63" t="s">
        <v>15</v>
      </c>
      <c r="B14" s="71" t="s">
        <v>312</v>
      </c>
      <c r="C14" s="121"/>
      <c r="D14" s="33">
        <v>0</v>
      </c>
      <c r="E14" s="121"/>
      <c r="F14" s="33">
        <v>0</v>
      </c>
      <c r="G14" s="121"/>
      <c r="H14" s="33">
        <v>390000</v>
      </c>
      <c r="I14" s="121"/>
      <c r="J14" s="33">
        <v>540000</v>
      </c>
    </row>
    <row r="15" spans="1:10" ht="22.5" customHeight="1">
      <c r="A15" s="122" t="s">
        <v>16</v>
      </c>
      <c r="C15" s="121"/>
      <c r="D15" s="121">
        <v>81294092</v>
      </c>
      <c r="E15" s="121"/>
      <c r="F15" s="121">
        <v>83080346</v>
      </c>
      <c r="G15" s="121"/>
      <c r="H15" s="1">
        <v>3368051</v>
      </c>
      <c r="I15" s="121"/>
      <c r="J15" s="1">
        <v>2861340</v>
      </c>
    </row>
    <row r="16" spans="1:10" ht="22.5" customHeight="1">
      <c r="A16" s="90" t="s">
        <v>17</v>
      </c>
      <c r="C16" s="121"/>
      <c r="D16" s="121">
        <v>55118471</v>
      </c>
      <c r="E16" s="121"/>
      <c r="F16" s="121">
        <v>54538803</v>
      </c>
      <c r="G16" s="121"/>
      <c r="H16" s="1">
        <v>981607</v>
      </c>
      <c r="I16" s="121"/>
      <c r="J16" s="1">
        <v>925579</v>
      </c>
    </row>
    <row r="17" spans="1:14" ht="22.5" customHeight="1">
      <c r="A17" s="90" t="s">
        <v>18</v>
      </c>
      <c r="B17" s="71">
        <v>10</v>
      </c>
      <c r="C17" s="121"/>
      <c r="D17" s="121">
        <v>3335746</v>
      </c>
      <c r="E17" s="121"/>
      <c r="F17" s="121">
        <v>3265334</v>
      </c>
      <c r="G17" s="121"/>
      <c r="H17" s="33">
        <v>24134</v>
      </c>
      <c r="I17" s="121"/>
      <c r="J17" s="33">
        <v>68574</v>
      </c>
      <c r="K17" s="55"/>
      <c r="L17" s="100"/>
    </row>
    <row r="18" spans="1:14" ht="22.5" customHeight="1">
      <c r="A18" s="90" t="s">
        <v>281</v>
      </c>
      <c r="C18" s="121"/>
      <c r="D18" s="121">
        <v>171448</v>
      </c>
      <c r="E18" s="121"/>
      <c r="F18" s="121">
        <v>258252</v>
      </c>
      <c r="G18" s="121"/>
      <c r="H18" s="40">
        <v>0</v>
      </c>
      <c r="I18" s="121"/>
      <c r="J18" s="40">
        <v>0</v>
      </c>
    </row>
    <row r="19" spans="1:14" ht="22.5" customHeight="1">
      <c r="A19" s="122" t="s">
        <v>19</v>
      </c>
      <c r="C19" s="121"/>
      <c r="D19" s="121">
        <v>5554346</v>
      </c>
      <c r="E19" s="121"/>
      <c r="F19" s="121">
        <v>5237348</v>
      </c>
      <c r="G19" s="121"/>
      <c r="H19" s="33">
        <v>0</v>
      </c>
      <c r="I19" s="121"/>
      <c r="J19" s="33">
        <v>0</v>
      </c>
    </row>
    <row r="20" spans="1:14" ht="22.5" customHeight="1">
      <c r="A20" s="122" t="s">
        <v>20</v>
      </c>
      <c r="C20" s="121"/>
      <c r="D20" s="121">
        <v>2990303</v>
      </c>
      <c r="E20" s="121"/>
      <c r="F20" s="121">
        <v>2562640</v>
      </c>
      <c r="G20" s="121"/>
      <c r="H20" s="1">
        <v>181730</v>
      </c>
      <c r="I20" s="121"/>
      <c r="J20" s="1">
        <v>213736</v>
      </c>
    </row>
    <row r="21" spans="1:14" ht="22.5" customHeight="1">
      <c r="A21" s="90" t="s">
        <v>21</v>
      </c>
      <c r="B21" s="71">
        <v>2</v>
      </c>
      <c r="C21" s="121"/>
      <c r="D21" s="121">
        <v>155183</v>
      </c>
      <c r="E21" s="121"/>
      <c r="F21" s="121">
        <v>156580</v>
      </c>
      <c r="G21" s="121"/>
      <c r="H21" s="33">
        <v>0</v>
      </c>
      <c r="I21" s="121"/>
      <c r="J21" s="33">
        <v>0</v>
      </c>
    </row>
    <row r="22" spans="1:14" ht="22.5" customHeight="1">
      <c r="A22" s="122" t="s">
        <v>22</v>
      </c>
      <c r="C22" s="121"/>
      <c r="D22" s="123">
        <v>7953900</v>
      </c>
      <c r="E22" s="121"/>
      <c r="F22" s="123">
        <v>7918382</v>
      </c>
      <c r="G22" s="121"/>
      <c r="H22" s="7">
        <v>215208</v>
      </c>
      <c r="I22" s="121"/>
      <c r="J22" s="35">
        <v>48512</v>
      </c>
    </row>
    <row r="23" spans="1:14" ht="22.5" customHeight="1">
      <c r="A23" s="90" t="s">
        <v>23</v>
      </c>
      <c r="C23" s="121"/>
      <c r="D23" s="124"/>
      <c r="E23" s="121"/>
      <c r="F23" s="124"/>
      <c r="G23" s="121"/>
      <c r="H23" s="7"/>
      <c r="I23" s="121"/>
      <c r="J23" s="35"/>
    </row>
    <row r="24" spans="1:14" ht="22.5" customHeight="1">
      <c r="A24" s="90" t="s">
        <v>24</v>
      </c>
      <c r="C24" s="121"/>
      <c r="D24" s="31">
        <v>42345</v>
      </c>
      <c r="E24" s="41"/>
      <c r="F24" s="31">
        <v>31130</v>
      </c>
      <c r="G24" s="121"/>
      <c r="H24" s="31">
        <v>0</v>
      </c>
      <c r="I24" s="121"/>
      <c r="J24" s="31">
        <v>0</v>
      </c>
    </row>
    <row r="25" spans="1:14" s="58" customFormat="1" ht="22.5" customHeight="1">
      <c r="A25" s="97" t="s">
        <v>25</v>
      </c>
      <c r="B25" s="125"/>
      <c r="C25" s="108"/>
      <c r="D25" s="25">
        <f>SUM(D10:D24)</f>
        <v>221441297</v>
      </c>
      <c r="E25" s="108"/>
      <c r="F25" s="25">
        <f>SUM(F10:F24)</f>
        <v>233219126</v>
      </c>
      <c r="G25" s="108"/>
      <c r="H25" s="25">
        <f>SUM(H10:H24)</f>
        <v>19188293</v>
      </c>
      <c r="I25" s="108"/>
      <c r="J25" s="25">
        <f>SUM(J10:J24)</f>
        <v>17743151</v>
      </c>
      <c r="L25" s="178"/>
      <c r="N25" s="178"/>
    </row>
    <row r="26" spans="1:14" s="58" customFormat="1" ht="22.5" customHeight="1">
      <c r="A26" s="97"/>
      <c r="B26" s="125"/>
      <c r="C26" s="108"/>
      <c r="D26" s="54"/>
      <c r="E26" s="108"/>
      <c r="F26" s="54"/>
      <c r="G26" s="108"/>
      <c r="H26" s="54"/>
      <c r="I26" s="108"/>
      <c r="J26" s="54"/>
    </row>
    <row r="27" spans="1:14" s="58" customFormat="1" ht="22.5" customHeight="1">
      <c r="A27" s="97"/>
      <c r="B27" s="125"/>
      <c r="C27" s="108"/>
      <c r="D27" s="108"/>
      <c r="E27" s="108"/>
      <c r="F27" s="108"/>
      <c r="G27" s="108"/>
      <c r="H27" s="108"/>
      <c r="I27" s="108"/>
      <c r="J27" s="108"/>
    </row>
    <row r="28" spans="1:14" ht="22.5" customHeight="1">
      <c r="A28" s="116" t="s">
        <v>0</v>
      </c>
    </row>
    <row r="29" spans="1:14" ht="22.5" customHeight="1">
      <c r="A29" s="116" t="s">
        <v>1</v>
      </c>
    </row>
    <row r="30" spans="1:14" ht="22.5" customHeight="1">
      <c r="A30" s="97"/>
      <c r="J30" s="50" t="s">
        <v>2</v>
      </c>
    </row>
    <row r="31" spans="1:14" ht="22.5" customHeight="1">
      <c r="C31" s="71"/>
      <c r="D31" s="182" t="s">
        <v>3</v>
      </c>
      <c r="E31" s="182"/>
      <c r="F31" s="182"/>
      <c r="G31" s="84"/>
      <c r="H31" s="182" t="s">
        <v>4</v>
      </c>
      <c r="I31" s="182"/>
      <c r="J31" s="182"/>
    </row>
    <row r="32" spans="1:14" ht="22.5" customHeight="1">
      <c r="A32" s="79"/>
      <c r="B32" s="79"/>
      <c r="C32" s="118"/>
      <c r="D32" s="72" t="s">
        <v>5</v>
      </c>
      <c r="E32" s="78"/>
      <c r="F32" s="72" t="s">
        <v>6</v>
      </c>
      <c r="G32" s="78"/>
      <c r="H32" s="72" t="s">
        <v>5</v>
      </c>
      <c r="I32" s="78"/>
      <c r="J32" s="72" t="s">
        <v>6</v>
      </c>
    </row>
    <row r="33" spans="1:13" ht="22.5" customHeight="1">
      <c r="B33" s="71" t="s">
        <v>7</v>
      </c>
      <c r="C33" s="118"/>
      <c r="D33" s="78">
        <v>2566</v>
      </c>
      <c r="E33" s="118"/>
      <c r="F33" s="78">
        <v>2565</v>
      </c>
      <c r="G33" s="78"/>
      <c r="H33" s="78">
        <v>2566</v>
      </c>
      <c r="I33" s="118"/>
      <c r="J33" s="78">
        <v>2565</v>
      </c>
    </row>
    <row r="34" spans="1:13" ht="22.5" customHeight="1">
      <c r="A34" s="116" t="s">
        <v>26</v>
      </c>
      <c r="B34" s="79"/>
      <c r="C34" s="118"/>
      <c r="D34" s="140" t="s">
        <v>9</v>
      </c>
      <c r="E34" s="118"/>
      <c r="F34" s="119"/>
      <c r="G34" s="78"/>
      <c r="H34" s="140" t="s">
        <v>9</v>
      </c>
      <c r="I34" s="118"/>
      <c r="J34" s="119"/>
    </row>
    <row r="35" spans="1:13" ht="22.5" customHeight="1">
      <c r="A35" s="116"/>
      <c r="C35" s="118"/>
      <c r="D35" s="78"/>
      <c r="E35" s="118"/>
      <c r="F35" s="78"/>
      <c r="G35" s="78"/>
      <c r="H35" s="78"/>
      <c r="I35" s="118"/>
      <c r="J35" s="78"/>
    </row>
    <row r="36" spans="1:13" ht="22.5" customHeight="1">
      <c r="A36" s="120" t="s">
        <v>27</v>
      </c>
      <c r="C36" s="121"/>
      <c r="D36" s="121"/>
      <c r="E36" s="121"/>
      <c r="F36" s="121"/>
      <c r="G36" s="121"/>
      <c r="H36" s="121"/>
      <c r="I36" s="121"/>
      <c r="J36" s="121"/>
    </row>
    <row r="37" spans="1:13" ht="22.5" customHeight="1">
      <c r="A37" s="77" t="s">
        <v>28</v>
      </c>
      <c r="B37" s="71">
        <v>10</v>
      </c>
      <c r="C37" s="121"/>
      <c r="D37" s="35">
        <v>16134665</v>
      </c>
      <c r="E37" s="121"/>
      <c r="F37" s="35">
        <v>16590363</v>
      </c>
      <c r="G37" s="121"/>
      <c r="H37" s="121">
        <v>905200</v>
      </c>
      <c r="I37" s="121"/>
      <c r="J37" s="121">
        <v>919200</v>
      </c>
      <c r="K37" s="55"/>
      <c r="L37" s="100"/>
    </row>
    <row r="38" spans="1:13" ht="22.5" customHeight="1">
      <c r="A38" s="77" t="s">
        <v>29</v>
      </c>
      <c r="B38" s="71">
        <v>3</v>
      </c>
      <c r="C38" s="121"/>
      <c r="D38" s="33">
        <v>0</v>
      </c>
      <c r="E38" s="121"/>
      <c r="F38" s="33">
        <v>0</v>
      </c>
      <c r="G38" s="121"/>
      <c r="H38" s="124">
        <v>243313845</v>
      </c>
      <c r="I38" s="121"/>
      <c r="J38" s="124">
        <v>241229221</v>
      </c>
      <c r="L38" s="121"/>
    </row>
    <row r="39" spans="1:13" ht="22.5" customHeight="1">
      <c r="A39" s="126" t="s">
        <v>30</v>
      </c>
      <c r="B39" s="71">
        <v>4</v>
      </c>
      <c r="C39" s="121"/>
      <c r="D39" s="35">
        <v>234767647</v>
      </c>
      <c r="E39" s="121"/>
      <c r="F39" s="35">
        <v>235340728</v>
      </c>
      <c r="G39" s="121"/>
      <c r="H39" s="121">
        <v>160125</v>
      </c>
      <c r="I39" s="121"/>
      <c r="J39" s="121">
        <v>160125</v>
      </c>
      <c r="L39" s="100"/>
      <c r="M39" s="100"/>
    </row>
    <row r="40" spans="1:13" ht="22.5" customHeight="1">
      <c r="A40" s="77" t="s">
        <v>31</v>
      </c>
      <c r="B40" s="71">
        <v>4</v>
      </c>
      <c r="C40" s="121"/>
      <c r="D40" s="35">
        <v>19375547</v>
      </c>
      <c r="E40" s="121"/>
      <c r="F40" s="35">
        <v>20123698</v>
      </c>
      <c r="G40" s="121"/>
      <c r="H40" s="3">
        <v>4360381</v>
      </c>
      <c r="I40" s="121"/>
      <c r="J40" s="3">
        <v>4360381</v>
      </c>
      <c r="M40" s="100"/>
    </row>
    <row r="41" spans="1:13" ht="22.5" customHeight="1">
      <c r="A41" s="77" t="s">
        <v>14</v>
      </c>
      <c r="B41" s="71" t="s">
        <v>312</v>
      </c>
      <c r="C41" s="121"/>
      <c r="D41" s="33">
        <v>0</v>
      </c>
      <c r="E41" s="121"/>
      <c r="F41" s="33">
        <v>0</v>
      </c>
      <c r="G41" s="121"/>
      <c r="H41" s="33">
        <v>0</v>
      </c>
      <c r="I41" s="121"/>
      <c r="J41" s="121">
        <v>3218000</v>
      </c>
    </row>
    <row r="42" spans="1:13" ht="22.5" customHeight="1">
      <c r="A42" s="77" t="s">
        <v>32</v>
      </c>
      <c r="C42" s="121"/>
      <c r="D42" s="1">
        <v>7934300</v>
      </c>
      <c r="E42" s="121"/>
      <c r="F42" s="1">
        <v>7934300</v>
      </c>
      <c r="G42" s="121"/>
      <c r="H42" s="36">
        <v>2677130</v>
      </c>
      <c r="I42" s="121"/>
      <c r="J42" s="36">
        <v>2677130</v>
      </c>
    </row>
    <row r="43" spans="1:13" ht="22.5" customHeight="1">
      <c r="A43" s="77" t="s">
        <v>33</v>
      </c>
      <c r="B43" s="71">
        <v>5</v>
      </c>
      <c r="C43" s="124"/>
      <c r="D43" s="1">
        <v>273787725</v>
      </c>
      <c r="E43" s="124"/>
      <c r="F43" s="1">
        <v>276663734</v>
      </c>
      <c r="G43" s="124"/>
      <c r="H43" s="121">
        <v>20659221</v>
      </c>
      <c r="I43" s="124"/>
      <c r="J43" s="121">
        <v>20761904</v>
      </c>
    </row>
    <row r="44" spans="1:13" ht="22.5" customHeight="1">
      <c r="A44" s="77" t="s">
        <v>34</v>
      </c>
      <c r="C44" s="121"/>
      <c r="D44" s="1">
        <v>35327685</v>
      </c>
      <c r="E44" s="121"/>
      <c r="F44" s="1">
        <v>35881634</v>
      </c>
      <c r="G44" s="121"/>
      <c r="H44" s="33">
        <v>588262</v>
      </c>
      <c r="I44" s="121"/>
      <c r="J44" s="33">
        <v>608996</v>
      </c>
    </row>
    <row r="45" spans="1:13" ht="22.5" customHeight="1">
      <c r="A45" s="77" t="s">
        <v>35</v>
      </c>
      <c r="C45" s="124"/>
      <c r="D45" s="1">
        <v>61289142</v>
      </c>
      <c r="E45" s="124"/>
      <c r="F45" s="1">
        <v>62766519</v>
      </c>
      <c r="G45" s="124"/>
      <c r="H45" s="33">
        <v>0</v>
      </c>
      <c r="I45" s="121"/>
      <c r="J45" s="33">
        <v>0</v>
      </c>
    </row>
    <row r="46" spans="1:13" ht="22.5" customHeight="1">
      <c r="A46" s="77" t="s">
        <v>36</v>
      </c>
      <c r="C46" s="121"/>
      <c r="D46" s="1">
        <v>13186436</v>
      </c>
      <c r="E46" s="121"/>
      <c r="F46" s="1">
        <v>13457689</v>
      </c>
      <c r="G46" s="121"/>
      <c r="H46" s="36">
        <v>50655</v>
      </c>
      <c r="I46" s="121"/>
      <c r="J46" s="36">
        <v>45810</v>
      </c>
    </row>
    <row r="47" spans="1:13" ht="22.5" customHeight="1">
      <c r="A47" s="90" t="s">
        <v>37</v>
      </c>
      <c r="C47" s="124"/>
      <c r="D47" s="1">
        <v>12582325</v>
      </c>
      <c r="E47" s="124"/>
      <c r="F47" s="1">
        <v>12236149</v>
      </c>
      <c r="G47" s="124"/>
      <c r="H47" s="33">
        <v>0</v>
      </c>
      <c r="I47" s="121"/>
      <c r="J47" s="33">
        <v>0</v>
      </c>
    </row>
    <row r="48" spans="1:13" ht="22.5" customHeight="1">
      <c r="A48" s="117" t="s">
        <v>38</v>
      </c>
      <c r="C48" s="121"/>
      <c r="D48" s="1">
        <v>4771159</v>
      </c>
      <c r="E48" s="121"/>
      <c r="F48" s="1">
        <v>4582032</v>
      </c>
      <c r="G48" s="121"/>
      <c r="H48" s="33">
        <v>0</v>
      </c>
      <c r="I48" s="121"/>
      <c r="J48" s="33">
        <v>0</v>
      </c>
    </row>
    <row r="49" spans="1:12" ht="22.5" customHeight="1">
      <c r="A49" s="90" t="s">
        <v>39</v>
      </c>
      <c r="B49" s="71">
        <v>10</v>
      </c>
      <c r="C49" s="1"/>
      <c r="D49" s="33">
        <v>2981251</v>
      </c>
      <c r="E49" s="1"/>
      <c r="F49" s="33">
        <v>3724461</v>
      </c>
      <c r="G49" s="1"/>
      <c r="H49" s="33">
        <v>159086</v>
      </c>
      <c r="I49" s="121"/>
      <c r="J49" s="33">
        <v>254000</v>
      </c>
    </row>
    <row r="50" spans="1:12" ht="22.5" customHeight="1">
      <c r="A50" s="117" t="s">
        <v>40</v>
      </c>
      <c r="C50" s="121"/>
      <c r="D50" s="42">
        <v>4554756</v>
      </c>
      <c r="E50" s="121"/>
      <c r="F50" s="42">
        <v>4466747</v>
      </c>
      <c r="G50" s="121"/>
      <c r="H50" s="127">
        <v>38237</v>
      </c>
      <c r="I50" s="121"/>
      <c r="J50" s="127">
        <v>382213</v>
      </c>
    </row>
    <row r="51" spans="1:12" s="58" customFormat="1" ht="22.5" customHeight="1">
      <c r="A51" s="97" t="s">
        <v>41</v>
      </c>
      <c r="B51" s="125"/>
      <c r="C51" s="108"/>
      <c r="D51" s="25">
        <f>SUM(D37:D50)</f>
        <v>686692638</v>
      </c>
      <c r="E51" s="108"/>
      <c r="F51" s="25">
        <f>SUM(F37:F50)</f>
        <v>693768054</v>
      </c>
      <c r="G51" s="108"/>
      <c r="H51" s="25">
        <f>SUM(H37:H50)</f>
        <v>272912142</v>
      </c>
      <c r="I51" s="108"/>
      <c r="J51" s="25">
        <f>SUM(J37:J50)</f>
        <v>274616980</v>
      </c>
      <c r="L51" s="111"/>
    </row>
    <row r="52" spans="1:12" s="58" customFormat="1" ht="22.5" customHeight="1">
      <c r="A52" s="97"/>
      <c r="B52" s="125"/>
      <c r="C52" s="108"/>
      <c r="D52" s="108"/>
      <c r="E52" s="108"/>
      <c r="F52" s="108"/>
      <c r="G52" s="108"/>
      <c r="H52" s="108"/>
      <c r="I52" s="108"/>
      <c r="J52" s="108"/>
    </row>
    <row r="53" spans="1:12" s="58" customFormat="1" ht="22.5" customHeight="1" thickBot="1">
      <c r="A53" s="97" t="s">
        <v>42</v>
      </c>
      <c r="B53" s="125"/>
      <c r="C53" s="108"/>
      <c r="D53" s="43">
        <f>+D25+D51</f>
        <v>908133935</v>
      </c>
      <c r="E53" s="108"/>
      <c r="F53" s="43">
        <f>+F25+F51</f>
        <v>926987180</v>
      </c>
      <c r="G53" s="108"/>
      <c r="H53" s="43">
        <f>+H25+H51</f>
        <v>292100435</v>
      </c>
      <c r="I53" s="54"/>
      <c r="J53" s="43">
        <f>+J25+J51</f>
        <v>292360131</v>
      </c>
    </row>
    <row r="54" spans="1:12" s="58" customFormat="1" ht="22.5" customHeight="1" thickTop="1">
      <c r="A54" s="97"/>
      <c r="B54" s="125"/>
      <c r="C54" s="108"/>
      <c r="D54" s="108"/>
      <c r="E54" s="108"/>
      <c r="F54" s="108"/>
      <c r="G54" s="108"/>
      <c r="H54" s="108"/>
      <c r="I54" s="108"/>
      <c r="J54" s="108"/>
    </row>
    <row r="55" spans="1:12" ht="22.5" customHeight="1">
      <c r="A55" s="116" t="s">
        <v>0</v>
      </c>
    </row>
    <row r="56" spans="1:12" ht="22.5" customHeight="1">
      <c r="A56" s="116" t="s">
        <v>1</v>
      </c>
    </row>
    <row r="57" spans="1:12" ht="22.5" customHeight="1">
      <c r="A57" s="97"/>
      <c r="J57" s="50" t="s">
        <v>2</v>
      </c>
    </row>
    <row r="58" spans="1:12" ht="22.5" customHeight="1">
      <c r="C58" s="71"/>
      <c r="D58" s="182" t="s">
        <v>3</v>
      </c>
      <c r="E58" s="182"/>
      <c r="F58" s="182"/>
      <c r="G58" s="84"/>
      <c r="H58" s="182" t="s">
        <v>4</v>
      </c>
      <c r="I58" s="182"/>
      <c r="J58" s="182"/>
    </row>
    <row r="59" spans="1:12" ht="22.5" customHeight="1">
      <c r="A59" s="79"/>
      <c r="B59" s="79"/>
      <c r="C59" s="118"/>
      <c r="D59" s="72" t="s">
        <v>5</v>
      </c>
      <c r="E59" s="78"/>
      <c r="F59" s="72" t="s">
        <v>6</v>
      </c>
      <c r="G59" s="78"/>
      <c r="H59" s="72" t="s">
        <v>5</v>
      </c>
      <c r="I59" s="78"/>
      <c r="J59" s="72" t="s">
        <v>6</v>
      </c>
    </row>
    <row r="60" spans="1:12" ht="22.5" customHeight="1">
      <c r="B60" s="71" t="s">
        <v>7</v>
      </c>
      <c r="C60" s="118"/>
      <c r="D60" s="78">
        <v>2566</v>
      </c>
      <c r="E60" s="118"/>
      <c r="F60" s="78">
        <v>2565</v>
      </c>
      <c r="G60" s="78"/>
      <c r="H60" s="78">
        <v>2566</v>
      </c>
      <c r="I60" s="118"/>
      <c r="J60" s="78">
        <v>2565</v>
      </c>
    </row>
    <row r="61" spans="1:12" ht="22.5" customHeight="1">
      <c r="A61" s="116" t="s">
        <v>43</v>
      </c>
      <c r="B61" s="79"/>
      <c r="C61" s="118"/>
      <c r="D61" s="140" t="s">
        <v>9</v>
      </c>
      <c r="E61" s="118"/>
      <c r="F61" s="119"/>
      <c r="G61" s="78"/>
      <c r="H61" s="140" t="s">
        <v>9</v>
      </c>
      <c r="I61" s="118"/>
      <c r="J61" s="119"/>
    </row>
    <row r="62" spans="1:12" ht="22.5" customHeight="1">
      <c r="D62" s="72"/>
      <c r="F62" s="72"/>
      <c r="G62" s="78"/>
      <c r="H62" s="72"/>
      <c r="J62" s="72"/>
    </row>
    <row r="63" spans="1:12" ht="22.5" customHeight="1">
      <c r="A63" s="120" t="s">
        <v>44</v>
      </c>
      <c r="C63" s="121"/>
      <c r="D63" s="121"/>
      <c r="E63" s="121"/>
      <c r="F63" s="121"/>
      <c r="G63" s="121"/>
      <c r="H63" s="121"/>
      <c r="I63" s="121"/>
      <c r="J63" s="121"/>
    </row>
    <row r="64" spans="1:12" ht="22.5" customHeight="1">
      <c r="A64" s="117" t="s">
        <v>45</v>
      </c>
      <c r="C64" s="128"/>
      <c r="D64" s="128"/>
      <c r="E64" s="128"/>
      <c r="F64" s="128"/>
      <c r="G64" s="128"/>
      <c r="H64" s="128"/>
      <c r="I64" s="128"/>
      <c r="J64" s="128"/>
    </row>
    <row r="65" spans="1:10" ht="22.5" customHeight="1">
      <c r="A65" s="77" t="s">
        <v>46</v>
      </c>
      <c r="C65" s="121"/>
      <c r="D65" s="37">
        <v>88426755</v>
      </c>
      <c r="E65" s="121"/>
      <c r="F65" s="37">
        <v>94753369</v>
      </c>
      <c r="G65" s="121"/>
      <c r="H65" s="33">
        <v>0</v>
      </c>
      <c r="I65" s="121"/>
      <c r="J65" s="33">
        <v>0</v>
      </c>
    </row>
    <row r="66" spans="1:10" ht="22.5" customHeight="1">
      <c r="A66" s="77" t="s">
        <v>47</v>
      </c>
      <c r="C66" s="121"/>
      <c r="D66" s="37">
        <v>31347108</v>
      </c>
      <c r="E66" s="121"/>
      <c r="F66" s="37">
        <v>20686554</v>
      </c>
      <c r="G66" s="121"/>
      <c r="H66" s="37">
        <v>7120852</v>
      </c>
      <c r="I66" s="121"/>
      <c r="J66" s="37">
        <v>3544677</v>
      </c>
    </row>
    <row r="67" spans="1:10" ht="22.5" customHeight="1">
      <c r="A67" s="117" t="s">
        <v>48</v>
      </c>
      <c r="C67" s="121"/>
      <c r="D67" s="1">
        <v>46569312</v>
      </c>
      <c r="E67" s="121"/>
      <c r="F67" s="1">
        <v>50963728</v>
      </c>
      <c r="G67" s="121"/>
      <c r="H67" s="121">
        <v>1110862</v>
      </c>
      <c r="I67" s="121"/>
      <c r="J67" s="121">
        <v>1388629</v>
      </c>
    </row>
    <row r="68" spans="1:10" ht="22.5" customHeight="1">
      <c r="A68" s="117" t="s">
        <v>49</v>
      </c>
      <c r="C68" s="121"/>
      <c r="D68" s="3">
        <v>14761928</v>
      </c>
      <c r="E68" s="121"/>
      <c r="F68" s="3">
        <v>13067579</v>
      </c>
      <c r="G68" s="121"/>
      <c r="H68" s="121">
        <v>463478</v>
      </c>
      <c r="I68" s="121"/>
      <c r="J68" s="121">
        <v>155063</v>
      </c>
    </row>
    <row r="69" spans="1:10" ht="22.5" customHeight="1">
      <c r="A69" s="77" t="s">
        <v>50</v>
      </c>
      <c r="C69" s="121"/>
      <c r="E69" s="121"/>
      <c r="G69" s="121"/>
      <c r="H69" s="27"/>
      <c r="I69" s="121"/>
      <c r="J69" s="27"/>
    </row>
    <row r="70" spans="1:10" ht="22.5" customHeight="1">
      <c r="A70" s="77" t="s">
        <v>51</v>
      </c>
      <c r="B70" s="71">
        <v>10</v>
      </c>
      <c r="C70" s="121"/>
      <c r="D70" s="1">
        <v>48279677</v>
      </c>
      <c r="E70" s="121"/>
      <c r="F70" s="1">
        <v>66117103</v>
      </c>
      <c r="G70" s="121"/>
      <c r="H70" s="27">
        <v>8344300</v>
      </c>
      <c r="I70" s="121"/>
      <c r="J70" s="27">
        <v>11104839</v>
      </c>
    </row>
    <row r="71" spans="1:10" ht="22.5" customHeight="1">
      <c r="A71" s="77" t="s">
        <v>52</v>
      </c>
      <c r="C71" s="121"/>
      <c r="E71" s="121"/>
      <c r="G71" s="121"/>
      <c r="H71" s="27"/>
      <c r="I71" s="121"/>
      <c r="J71" s="27"/>
    </row>
    <row r="72" spans="1:10" ht="22.5" customHeight="1">
      <c r="A72" s="77" t="s">
        <v>53</v>
      </c>
      <c r="C72" s="121"/>
      <c r="D72" s="1">
        <v>5072526</v>
      </c>
      <c r="E72" s="121"/>
      <c r="F72" s="1">
        <v>4921366</v>
      </c>
      <c r="G72" s="121"/>
      <c r="H72" s="27">
        <v>177568</v>
      </c>
      <c r="I72" s="121"/>
      <c r="J72" s="27">
        <v>182270</v>
      </c>
    </row>
    <row r="73" spans="1:10" ht="22.5" customHeight="1">
      <c r="A73" s="77" t="s">
        <v>54</v>
      </c>
      <c r="B73" s="71">
        <v>2</v>
      </c>
      <c r="C73" s="121"/>
      <c r="D73" s="33">
        <v>1606223</v>
      </c>
      <c r="E73" s="121"/>
      <c r="F73" s="33">
        <v>1994216</v>
      </c>
      <c r="G73" s="121"/>
      <c r="H73" s="33">
        <v>13720000</v>
      </c>
      <c r="I73" s="121"/>
      <c r="J73" s="33">
        <v>11170000</v>
      </c>
    </row>
    <row r="74" spans="1:10" ht="22.5" customHeight="1">
      <c r="A74" s="77" t="s">
        <v>55</v>
      </c>
      <c r="C74" s="121"/>
      <c r="D74" s="1">
        <v>2891447</v>
      </c>
      <c r="E74" s="121"/>
      <c r="F74" s="1">
        <v>2310631</v>
      </c>
      <c r="G74" s="121"/>
      <c r="H74" s="33">
        <v>0</v>
      </c>
      <c r="I74" s="121"/>
      <c r="J74" s="33">
        <v>0</v>
      </c>
    </row>
    <row r="75" spans="1:10" ht="22.5" customHeight="1">
      <c r="A75" s="77" t="s">
        <v>56</v>
      </c>
      <c r="B75" s="71">
        <v>10</v>
      </c>
      <c r="C75" s="121"/>
      <c r="D75" s="1">
        <v>263486</v>
      </c>
      <c r="E75" s="121"/>
      <c r="F75" s="1">
        <v>152392</v>
      </c>
      <c r="G75" s="121"/>
      <c r="H75" s="33">
        <v>796</v>
      </c>
      <c r="I75" s="121"/>
      <c r="J75" s="33">
        <v>713</v>
      </c>
    </row>
    <row r="76" spans="1:10" ht="22.5" customHeight="1">
      <c r="A76" s="117" t="s">
        <v>57</v>
      </c>
      <c r="C76" s="121"/>
      <c r="D76" s="4">
        <v>9439889</v>
      </c>
      <c r="E76" s="121"/>
      <c r="F76" s="4">
        <v>12010726</v>
      </c>
      <c r="G76" s="121"/>
      <c r="H76" s="31">
        <v>1464750</v>
      </c>
      <c r="I76" s="121"/>
      <c r="J76" s="31">
        <v>1723384</v>
      </c>
    </row>
    <row r="77" spans="1:10" s="58" customFormat="1" ht="22.5" customHeight="1">
      <c r="A77" s="97" t="s">
        <v>58</v>
      </c>
      <c r="B77" s="125"/>
      <c r="C77" s="108"/>
      <c r="D77" s="25">
        <f>SUM(D65:D76)</f>
        <v>248658351</v>
      </c>
      <c r="E77" s="108"/>
      <c r="F77" s="25">
        <f>SUM(F65:F76)</f>
        <v>266977664</v>
      </c>
      <c r="G77" s="108"/>
      <c r="H77" s="25">
        <f>SUM(H65:H76)</f>
        <v>32402606</v>
      </c>
      <c r="I77" s="108"/>
      <c r="J77" s="25">
        <f>SUM(J65:J76)</f>
        <v>29269575</v>
      </c>
    </row>
    <row r="78" spans="1:10" ht="22.5" customHeight="1">
      <c r="C78" s="121"/>
      <c r="D78" s="121"/>
      <c r="E78" s="121"/>
      <c r="F78" s="121"/>
      <c r="G78" s="121"/>
      <c r="H78" s="121"/>
      <c r="I78" s="121"/>
      <c r="J78" s="121"/>
    </row>
    <row r="79" spans="1:10" ht="22.5" customHeight="1">
      <c r="A79" s="120" t="s">
        <v>59</v>
      </c>
      <c r="C79" s="121"/>
      <c r="D79" s="121"/>
      <c r="E79" s="121"/>
      <c r="F79" s="121"/>
      <c r="G79" s="121"/>
      <c r="H79" s="121"/>
      <c r="I79" s="121"/>
      <c r="J79" s="121"/>
    </row>
    <row r="80" spans="1:10" ht="22.5" customHeight="1">
      <c r="A80" s="117" t="s">
        <v>60</v>
      </c>
      <c r="B80" s="71" t="s">
        <v>313</v>
      </c>
      <c r="C80" s="121"/>
      <c r="D80" s="121">
        <v>310660191</v>
      </c>
      <c r="E80" s="121"/>
      <c r="F80" s="121">
        <v>301499301</v>
      </c>
      <c r="G80" s="121"/>
      <c r="H80" s="35">
        <v>114027454</v>
      </c>
      <c r="I80" s="121"/>
      <c r="J80" s="35">
        <v>114499296</v>
      </c>
    </row>
    <row r="81" spans="1:10" ht="22.5" customHeight="1">
      <c r="A81" s="77" t="s">
        <v>61</v>
      </c>
      <c r="C81" s="121"/>
      <c r="D81" s="121">
        <v>30022255</v>
      </c>
      <c r="E81" s="121"/>
      <c r="F81" s="121">
        <v>30581291</v>
      </c>
      <c r="G81" s="121"/>
      <c r="H81" s="35">
        <v>398404</v>
      </c>
      <c r="I81" s="121"/>
      <c r="J81" s="35">
        <v>427740</v>
      </c>
    </row>
    <row r="82" spans="1:10" ht="22.5" customHeight="1">
      <c r="A82" s="117" t="s">
        <v>62</v>
      </c>
      <c r="C82" s="121"/>
      <c r="D82" s="70">
        <v>15793334</v>
      </c>
      <c r="E82" s="121"/>
      <c r="F82" s="70">
        <v>16338373</v>
      </c>
      <c r="G82" s="121"/>
      <c r="H82" s="33">
        <v>153702</v>
      </c>
      <c r="I82" s="129"/>
      <c r="J82" s="33">
        <v>388277</v>
      </c>
    </row>
    <row r="83" spans="1:10" ht="22.5" customHeight="1">
      <c r="A83" s="77" t="s">
        <v>63</v>
      </c>
      <c r="C83" s="121"/>
      <c r="D83" s="121">
        <v>9292243</v>
      </c>
      <c r="E83" s="121"/>
      <c r="F83" s="121">
        <v>9149572</v>
      </c>
      <c r="G83" s="121"/>
      <c r="H83" s="33">
        <v>2608913</v>
      </c>
      <c r="I83" s="121"/>
      <c r="J83" s="33">
        <v>2561023</v>
      </c>
    </row>
    <row r="84" spans="1:10" ht="22.5" customHeight="1">
      <c r="A84" s="77" t="s">
        <v>64</v>
      </c>
      <c r="C84" s="121"/>
      <c r="D84" s="33">
        <v>2187016</v>
      </c>
      <c r="E84" s="130"/>
      <c r="F84" s="24">
        <v>2597434</v>
      </c>
      <c r="G84" s="130"/>
      <c r="H84" s="33">
        <v>0</v>
      </c>
      <c r="I84" s="35"/>
      <c r="J84" s="33">
        <v>0</v>
      </c>
    </row>
    <row r="85" spans="1:10" ht="22.5" customHeight="1">
      <c r="A85" s="77" t="s">
        <v>293</v>
      </c>
      <c r="B85" s="71">
        <v>10</v>
      </c>
      <c r="C85" s="121"/>
      <c r="D85" s="31">
        <v>16455</v>
      </c>
      <c r="E85" s="121"/>
      <c r="F85" s="31">
        <v>0</v>
      </c>
      <c r="G85" s="121"/>
      <c r="H85" s="31">
        <v>0</v>
      </c>
      <c r="I85" s="35"/>
      <c r="J85" s="31">
        <v>0</v>
      </c>
    </row>
    <row r="86" spans="1:10" s="58" customFormat="1" ht="22.5" customHeight="1">
      <c r="A86" s="97" t="s">
        <v>65</v>
      </c>
      <c r="B86" s="125"/>
      <c r="C86" s="108"/>
      <c r="D86" s="25">
        <f>SUM(D80:D85)</f>
        <v>367971494</v>
      </c>
      <c r="E86" s="108"/>
      <c r="F86" s="25">
        <f>SUM(F80:F85)</f>
        <v>360165971</v>
      </c>
      <c r="G86" s="108"/>
      <c r="H86" s="25">
        <f>SUM(H80:H85)</f>
        <v>117188473</v>
      </c>
      <c r="I86" s="131"/>
      <c r="J86" s="25">
        <f>SUM(J80:J85)</f>
        <v>117876336</v>
      </c>
    </row>
    <row r="87" spans="1:10" s="58" customFormat="1" ht="22.5" customHeight="1">
      <c r="A87" s="97"/>
      <c r="B87" s="125"/>
      <c r="C87" s="108"/>
      <c r="D87" s="108"/>
      <c r="E87" s="108"/>
      <c r="F87" s="108"/>
      <c r="G87" s="108"/>
      <c r="H87" s="108"/>
      <c r="I87" s="108"/>
      <c r="J87" s="108"/>
    </row>
    <row r="88" spans="1:10" s="58" customFormat="1" ht="22.5" customHeight="1">
      <c r="A88" s="97" t="s">
        <v>66</v>
      </c>
      <c r="B88" s="125"/>
      <c r="C88" s="108"/>
      <c r="D88" s="25">
        <f>+D86+D77</f>
        <v>616629845</v>
      </c>
      <c r="E88" s="108"/>
      <c r="F88" s="25">
        <f>+F86+F77</f>
        <v>627143635</v>
      </c>
      <c r="G88" s="108"/>
      <c r="H88" s="25">
        <f>+H86+H77</f>
        <v>149591079</v>
      </c>
      <c r="I88" s="108"/>
      <c r="J88" s="25">
        <f>+J86+J77</f>
        <v>147145911</v>
      </c>
    </row>
    <row r="89" spans="1:10" s="58" customFormat="1" ht="22.5" customHeight="1">
      <c r="A89" s="97"/>
      <c r="B89" s="125"/>
      <c r="C89" s="108"/>
      <c r="D89" s="54"/>
      <c r="E89" s="108"/>
      <c r="F89" s="54"/>
      <c r="G89" s="108"/>
      <c r="H89" s="26"/>
      <c r="I89" s="131"/>
      <c r="J89" s="26"/>
    </row>
    <row r="90" spans="1:10" s="58" customFormat="1" ht="22.5" customHeight="1">
      <c r="A90" s="97"/>
      <c r="B90" s="125"/>
      <c r="C90" s="108"/>
      <c r="D90" s="54"/>
      <c r="E90" s="108"/>
      <c r="F90" s="54"/>
      <c r="G90" s="108"/>
      <c r="H90" s="26"/>
      <c r="I90" s="131"/>
      <c r="J90" s="26"/>
    </row>
    <row r="91" spans="1:10" ht="22.5" customHeight="1">
      <c r="A91" s="116" t="s">
        <v>0</v>
      </c>
      <c r="B91" s="132"/>
      <c r="C91" s="133"/>
      <c r="D91" s="133"/>
      <c r="E91" s="133"/>
      <c r="F91" s="133"/>
      <c r="G91" s="133"/>
      <c r="H91" s="133"/>
      <c r="I91" s="133"/>
      <c r="J91" s="133"/>
    </row>
    <row r="92" spans="1:10" ht="22.5" customHeight="1">
      <c r="A92" s="116" t="s">
        <v>1</v>
      </c>
      <c r="B92" s="132"/>
      <c r="C92" s="133"/>
      <c r="D92" s="133"/>
      <c r="E92" s="133"/>
      <c r="F92" s="133"/>
      <c r="G92" s="133"/>
      <c r="H92" s="133"/>
      <c r="I92" s="133"/>
      <c r="J92" s="133"/>
    </row>
    <row r="93" spans="1:10" ht="22.5" customHeight="1">
      <c r="A93" s="97"/>
      <c r="J93" s="50" t="s">
        <v>2</v>
      </c>
    </row>
    <row r="94" spans="1:10" ht="22.5" customHeight="1">
      <c r="C94" s="71"/>
      <c r="D94" s="182" t="s">
        <v>3</v>
      </c>
      <c r="E94" s="182"/>
      <c r="F94" s="182"/>
      <c r="G94" s="84"/>
      <c r="H94" s="182" t="s">
        <v>4</v>
      </c>
      <c r="I94" s="182"/>
      <c r="J94" s="182"/>
    </row>
    <row r="95" spans="1:10" ht="22.5" customHeight="1">
      <c r="A95" s="79"/>
      <c r="B95" s="79"/>
      <c r="C95" s="118"/>
      <c r="D95" s="72" t="s">
        <v>5</v>
      </c>
      <c r="E95" s="78"/>
      <c r="F95" s="72" t="s">
        <v>6</v>
      </c>
      <c r="G95" s="78"/>
      <c r="H95" s="72" t="s">
        <v>5</v>
      </c>
      <c r="I95" s="78"/>
      <c r="J95" s="72" t="s">
        <v>6</v>
      </c>
    </row>
    <row r="96" spans="1:10" ht="22.5" customHeight="1">
      <c r="C96" s="118"/>
      <c r="D96" s="78">
        <v>2566</v>
      </c>
      <c r="E96" s="118"/>
      <c r="F96" s="78">
        <v>2565</v>
      </c>
      <c r="G96" s="78"/>
      <c r="H96" s="78">
        <v>2566</v>
      </c>
      <c r="I96" s="118"/>
      <c r="J96" s="78">
        <v>2565</v>
      </c>
    </row>
    <row r="97" spans="1:10" ht="22.5" customHeight="1">
      <c r="A97" s="116" t="s">
        <v>67</v>
      </c>
      <c r="B97" s="79"/>
      <c r="C97" s="118"/>
      <c r="D97" s="140" t="s">
        <v>9</v>
      </c>
      <c r="E97" s="118"/>
      <c r="F97" s="119"/>
      <c r="G97" s="78"/>
      <c r="H97" s="140" t="s">
        <v>9</v>
      </c>
      <c r="I97" s="118"/>
      <c r="J97" s="119"/>
    </row>
    <row r="98" spans="1:10" ht="22.5" customHeight="1">
      <c r="D98" s="72"/>
      <c r="F98" s="72"/>
      <c r="G98" s="78"/>
      <c r="H98" s="72"/>
      <c r="J98" s="72"/>
    </row>
    <row r="99" spans="1:10" ht="22.5" customHeight="1">
      <c r="A99" s="120" t="s">
        <v>68</v>
      </c>
      <c r="C99" s="128"/>
      <c r="D99" s="128"/>
      <c r="E99" s="128"/>
      <c r="F99" s="128"/>
      <c r="G99" s="128"/>
      <c r="H99" s="128"/>
      <c r="I99" s="128"/>
      <c r="J99" s="128"/>
    </row>
    <row r="100" spans="1:10" ht="22.5" customHeight="1">
      <c r="A100" s="117" t="s">
        <v>69</v>
      </c>
      <c r="C100" s="128"/>
      <c r="D100" s="128"/>
      <c r="E100" s="128"/>
      <c r="F100" s="128"/>
      <c r="G100" s="128"/>
      <c r="H100" s="128"/>
      <c r="I100" s="128"/>
      <c r="J100" s="128"/>
    </row>
    <row r="101" spans="1:10" ht="22.5" customHeight="1" thickBot="1">
      <c r="A101" s="77" t="s">
        <v>70</v>
      </c>
      <c r="C101" s="121"/>
      <c r="D101" s="134">
        <v>9291530</v>
      </c>
      <c r="E101" s="121"/>
      <c r="F101" s="134">
        <v>9291530</v>
      </c>
      <c r="G101" s="121"/>
      <c r="H101" s="44">
        <v>9291530</v>
      </c>
      <c r="I101" s="121"/>
      <c r="J101" s="44">
        <v>9291530</v>
      </c>
    </row>
    <row r="102" spans="1:10" ht="22.5" customHeight="1" thickTop="1">
      <c r="A102" s="77" t="s">
        <v>71</v>
      </c>
      <c r="C102" s="121"/>
      <c r="D102" s="1"/>
      <c r="E102" s="121"/>
      <c r="F102" s="1"/>
      <c r="G102" s="121"/>
      <c r="H102" s="3"/>
      <c r="I102" s="121"/>
      <c r="J102" s="3"/>
    </row>
    <row r="103" spans="1:10" ht="22.5" customHeight="1">
      <c r="A103" s="135" t="s">
        <v>72</v>
      </c>
      <c r="C103" s="121"/>
      <c r="D103" s="1">
        <v>8611242</v>
      </c>
      <c r="E103" s="121"/>
      <c r="F103" s="1">
        <v>8611242</v>
      </c>
      <c r="G103" s="121"/>
      <c r="H103" s="3">
        <v>8611242</v>
      </c>
      <c r="I103" s="121"/>
      <c r="J103" s="3">
        <v>8611242</v>
      </c>
    </row>
    <row r="104" spans="1:10" ht="22.5" customHeight="1">
      <c r="A104" s="117" t="s">
        <v>73</v>
      </c>
      <c r="C104" s="45"/>
      <c r="D104" s="46"/>
      <c r="E104" s="45"/>
      <c r="F104" s="46"/>
      <c r="G104" s="45"/>
      <c r="H104" s="45"/>
      <c r="I104" s="45"/>
      <c r="J104" s="45"/>
    </row>
    <row r="105" spans="1:10" ht="22.5" customHeight="1">
      <c r="A105" s="77" t="s">
        <v>74</v>
      </c>
      <c r="C105" s="121"/>
      <c r="D105" s="37">
        <v>57298909</v>
      </c>
      <c r="E105" s="121"/>
      <c r="F105" s="37">
        <v>57298909</v>
      </c>
      <c r="G105" s="121"/>
      <c r="H105" s="1">
        <v>56408882</v>
      </c>
      <c r="I105" s="121"/>
      <c r="J105" s="1">
        <v>56408882</v>
      </c>
    </row>
    <row r="106" spans="1:10" ht="22.5" customHeight="1">
      <c r="A106" s="77" t="s">
        <v>75</v>
      </c>
      <c r="C106" s="121"/>
      <c r="D106" s="37">
        <v>3548471</v>
      </c>
      <c r="E106" s="121"/>
      <c r="F106" s="37">
        <v>3548471</v>
      </c>
      <c r="G106" s="121"/>
      <c r="H106" s="3">
        <v>3470021</v>
      </c>
      <c r="I106" s="121"/>
      <c r="J106" s="3">
        <v>3470021</v>
      </c>
    </row>
    <row r="107" spans="1:10" ht="22.5" customHeight="1">
      <c r="A107" s="77" t="s">
        <v>76</v>
      </c>
      <c r="C107" s="121"/>
      <c r="D107" s="37"/>
      <c r="E107" s="121"/>
      <c r="F107" s="37"/>
      <c r="G107" s="121"/>
      <c r="H107" s="121"/>
      <c r="I107" s="121"/>
      <c r="J107" s="121"/>
    </row>
    <row r="108" spans="1:10" ht="22.5" customHeight="1">
      <c r="A108" s="77" t="s">
        <v>325</v>
      </c>
      <c r="C108" s="121"/>
      <c r="D108" s="37">
        <v>3150904</v>
      </c>
      <c r="E108" s="121"/>
      <c r="F108" s="37">
        <v>4500040</v>
      </c>
      <c r="G108" s="121"/>
      <c r="H108" s="33">
        <v>0</v>
      </c>
      <c r="I108" s="45"/>
      <c r="J108" s="33">
        <v>0</v>
      </c>
    </row>
    <row r="109" spans="1:10" ht="22.5" customHeight="1">
      <c r="A109" s="77" t="s">
        <v>282</v>
      </c>
      <c r="C109" s="121"/>
      <c r="D109" s="37"/>
      <c r="E109" s="121"/>
      <c r="F109" s="37"/>
      <c r="G109" s="121"/>
      <c r="H109" s="121"/>
      <c r="I109" s="121"/>
      <c r="J109" s="121"/>
    </row>
    <row r="110" spans="1:10" ht="22.5" customHeight="1">
      <c r="A110" s="77" t="s">
        <v>77</v>
      </c>
      <c r="C110" s="121"/>
      <c r="D110" s="45">
        <v>-9917</v>
      </c>
      <c r="E110" s="121"/>
      <c r="F110" s="45">
        <v>-9917</v>
      </c>
      <c r="G110" s="121"/>
      <c r="H110" s="3">
        <v>490423</v>
      </c>
      <c r="I110" s="121"/>
      <c r="J110" s="3">
        <v>490423</v>
      </c>
    </row>
    <row r="111" spans="1:10" ht="22.5" customHeight="1">
      <c r="A111" s="117" t="s">
        <v>78</v>
      </c>
      <c r="C111" s="121"/>
      <c r="D111" s="37"/>
      <c r="E111" s="121"/>
      <c r="F111" s="37"/>
      <c r="G111" s="121"/>
      <c r="H111" s="121"/>
      <c r="I111" s="121"/>
      <c r="J111" s="121"/>
    </row>
    <row r="112" spans="1:10" ht="22.5" customHeight="1">
      <c r="A112" s="117" t="s">
        <v>79</v>
      </c>
      <c r="C112" s="121"/>
      <c r="D112" s="37"/>
      <c r="E112" s="121"/>
      <c r="F112" s="37"/>
      <c r="G112" s="121"/>
      <c r="H112" s="121"/>
      <c r="I112" s="121"/>
      <c r="J112" s="121"/>
    </row>
    <row r="113" spans="1:10" ht="22.5" customHeight="1">
      <c r="A113" s="117" t="s">
        <v>80</v>
      </c>
      <c r="C113" s="121"/>
      <c r="D113" s="1">
        <v>929166</v>
      </c>
      <c r="E113" s="121"/>
      <c r="F113" s="1">
        <v>929166</v>
      </c>
      <c r="G113" s="121"/>
      <c r="H113" s="1">
        <v>929166</v>
      </c>
      <c r="I113" s="121"/>
      <c r="J113" s="1">
        <v>929166</v>
      </c>
    </row>
    <row r="114" spans="1:10" ht="22.5" customHeight="1">
      <c r="A114" s="117" t="s">
        <v>81</v>
      </c>
      <c r="C114" s="121"/>
      <c r="D114" s="136">
        <v>134471869</v>
      </c>
      <c r="E114" s="121"/>
      <c r="F114" s="37">
        <v>136924707</v>
      </c>
      <c r="G114" s="121"/>
      <c r="H114" s="35">
        <v>54812297</v>
      </c>
      <c r="I114" s="121"/>
      <c r="J114" s="35">
        <v>57226370</v>
      </c>
    </row>
    <row r="115" spans="1:10" ht="22.5" customHeight="1">
      <c r="A115" s="77" t="s">
        <v>82</v>
      </c>
      <c r="B115" s="71">
        <v>7</v>
      </c>
      <c r="C115" s="45"/>
      <c r="D115" s="47">
        <v>-11413734</v>
      </c>
      <c r="E115" s="45"/>
      <c r="F115" s="47">
        <v>-11150227</v>
      </c>
      <c r="G115" s="45"/>
      <c r="H115" s="33">
        <v>-7326085</v>
      </c>
      <c r="I115" s="45"/>
      <c r="J115" s="33">
        <v>-7062578</v>
      </c>
    </row>
    <row r="116" spans="1:10" ht="22.5" customHeight="1">
      <c r="A116" s="77" t="s">
        <v>83</v>
      </c>
      <c r="C116" s="121"/>
      <c r="D116" s="4">
        <v>36041517</v>
      </c>
      <c r="E116" s="121"/>
      <c r="F116" s="4">
        <v>40400254</v>
      </c>
      <c r="G116" s="121"/>
      <c r="H116" s="127">
        <v>10113410</v>
      </c>
      <c r="I116" s="121"/>
      <c r="J116" s="127">
        <v>10140694</v>
      </c>
    </row>
    <row r="117" spans="1:10" s="58" customFormat="1" ht="22.5" customHeight="1">
      <c r="A117" s="97" t="s">
        <v>84</v>
      </c>
      <c r="B117" s="125"/>
      <c r="C117" s="108"/>
      <c r="D117" s="48">
        <f>SUM(D102:D116)</f>
        <v>232628427</v>
      </c>
      <c r="E117" s="108"/>
      <c r="F117" s="48">
        <f>SUM(F102:F116)</f>
        <v>241052645</v>
      </c>
      <c r="G117" s="108"/>
      <c r="H117" s="48">
        <f>SUM(H102:H116)</f>
        <v>127509356</v>
      </c>
      <c r="I117" s="108"/>
      <c r="J117" s="48">
        <f>SUM(J102:J116)</f>
        <v>130214220</v>
      </c>
    </row>
    <row r="118" spans="1:10" s="63" customFormat="1" ht="22.5" customHeight="1">
      <c r="A118" s="77" t="s">
        <v>85</v>
      </c>
      <c r="B118" s="71"/>
      <c r="C118" s="70"/>
      <c r="D118" s="113">
        <v>15000000</v>
      </c>
      <c r="E118" s="70"/>
      <c r="F118" s="113">
        <v>15000000</v>
      </c>
      <c r="G118" s="70"/>
      <c r="H118" s="137">
        <v>15000000</v>
      </c>
      <c r="I118" s="70"/>
      <c r="J118" s="137">
        <v>15000000</v>
      </c>
    </row>
    <row r="119" spans="1:10" s="58" customFormat="1" ht="22.5" customHeight="1">
      <c r="A119" s="97" t="s">
        <v>86</v>
      </c>
      <c r="B119" s="125"/>
      <c r="C119" s="108"/>
      <c r="D119" s="2">
        <f>SUM(D117:D118)</f>
        <v>247628427</v>
      </c>
      <c r="E119" s="108"/>
      <c r="F119" s="2">
        <f>SUM(F117:F118)</f>
        <v>256052645</v>
      </c>
      <c r="G119" s="108"/>
      <c r="H119" s="2">
        <f>SUM(H117:H118)</f>
        <v>142509356</v>
      </c>
      <c r="I119" s="108"/>
      <c r="J119" s="2">
        <f>SUM(J117:J118)</f>
        <v>145214220</v>
      </c>
    </row>
    <row r="120" spans="1:10" ht="22.5" customHeight="1">
      <c r="A120" s="77" t="s">
        <v>87</v>
      </c>
      <c r="C120" s="121"/>
      <c r="D120" s="4">
        <v>43875663</v>
      </c>
      <c r="E120" s="121"/>
      <c r="F120" s="4">
        <v>43790900</v>
      </c>
      <c r="G120" s="121"/>
      <c r="H120" s="31">
        <v>0</v>
      </c>
      <c r="I120" s="121"/>
      <c r="J120" s="31">
        <v>0</v>
      </c>
    </row>
    <row r="121" spans="1:10" s="58" customFormat="1" ht="22.5" customHeight="1">
      <c r="A121" s="97" t="s">
        <v>88</v>
      </c>
      <c r="B121" s="71"/>
      <c r="C121" s="108"/>
      <c r="D121" s="25">
        <f>SUM(D119:D120)</f>
        <v>291504090</v>
      </c>
      <c r="E121" s="108"/>
      <c r="F121" s="25">
        <f>SUM(F119:F120)</f>
        <v>299843545</v>
      </c>
      <c r="G121" s="108"/>
      <c r="H121" s="25">
        <f>SUM(H119:H120)</f>
        <v>142509356</v>
      </c>
      <c r="I121" s="108"/>
      <c r="J121" s="25">
        <f>SUM(J119:J120)</f>
        <v>145214220</v>
      </c>
    </row>
    <row r="122" spans="1:10" ht="22.5" customHeight="1">
      <c r="A122" s="97"/>
      <c r="C122" s="121"/>
      <c r="D122" s="100"/>
      <c r="E122" s="121"/>
      <c r="F122" s="100"/>
      <c r="G122" s="121"/>
      <c r="H122" s="121"/>
      <c r="I122" s="121"/>
      <c r="J122" s="121"/>
    </row>
    <row r="123" spans="1:10" ht="22.5" customHeight="1" thickBot="1">
      <c r="A123" s="97" t="s">
        <v>89</v>
      </c>
      <c r="C123" s="108"/>
      <c r="D123" s="43">
        <f>+D88+D121</f>
        <v>908133935</v>
      </c>
      <c r="E123" s="108"/>
      <c r="F123" s="43">
        <f>+F88+F121</f>
        <v>926987180</v>
      </c>
      <c r="G123" s="108"/>
      <c r="H123" s="43">
        <f>+H88+H121</f>
        <v>292100435</v>
      </c>
      <c r="I123" s="108"/>
      <c r="J123" s="43">
        <f>+J88+J121</f>
        <v>292360131</v>
      </c>
    </row>
    <row r="124" spans="1:10" ht="22.5" customHeight="1" thickTop="1">
      <c r="D124" s="68"/>
      <c r="E124" s="68"/>
      <c r="F124" s="68"/>
      <c r="G124" s="68"/>
      <c r="H124" s="68"/>
      <c r="I124" s="68"/>
      <c r="J124" s="68"/>
    </row>
  </sheetData>
  <mergeCells count="8">
    <mergeCell ref="D94:F94"/>
    <mergeCell ref="H94:J94"/>
    <mergeCell ref="D58:F58"/>
    <mergeCell ref="H58:J58"/>
    <mergeCell ref="D4:F4"/>
    <mergeCell ref="H4:J4"/>
    <mergeCell ref="D31:F31"/>
    <mergeCell ref="H31:J31"/>
  </mergeCells>
  <pageMargins left="0.8" right="0.8" top="0.48" bottom="0.5" header="0.5" footer="0.5"/>
  <pageSetup paperSize="9" scale="85" firstPageNumber="3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27" max="16383" man="1"/>
    <brk id="54" max="16383" man="1"/>
    <brk id="90" max="16383" man="1"/>
  </rowBreaks>
  <customProperties>
    <customPr name="EpmWorksheetKeyString_GUID" r:id="rId2"/>
  </customProperties>
  <ignoredErrors>
    <ignoredError sqref="D117 F117 H117 J1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view="pageBreakPreview" zoomScaleNormal="60" zoomScaleSheetLayoutView="100" workbookViewId="0"/>
  </sheetViews>
  <sheetFormatPr defaultColWidth="9.09765625" defaultRowHeight="23.25" customHeight="1"/>
  <cols>
    <col min="1" max="1" width="43.09765625" style="117" customWidth="1"/>
    <col min="2" max="2" width="8" style="71" customWidth="1"/>
    <col min="3" max="3" width="1" style="79" customWidth="1"/>
    <col min="4" max="4" width="13.8984375" style="79" customWidth="1"/>
    <col min="5" max="5" width="1" style="79" customWidth="1"/>
    <col min="6" max="6" width="13.8984375" style="79" customWidth="1"/>
    <col min="7" max="7" width="1" style="79" customWidth="1"/>
    <col min="8" max="8" width="14.59765625" style="79" customWidth="1"/>
    <col min="9" max="9" width="1" style="79" customWidth="1"/>
    <col min="10" max="10" width="14.59765625" style="79" customWidth="1"/>
    <col min="11" max="16384" width="9.09765625" style="79"/>
  </cols>
  <sheetData>
    <row r="1" spans="1:10" ht="23.25" customHeight="1">
      <c r="A1" s="116" t="s">
        <v>0</v>
      </c>
      <c r="B1" s="132"/>
      <c r="C1" s="133"/>
      <c r="D1" s="133"/>
      <c r="E1" s="133"/>
      <c r="F1" s="133"/>
      <c r="G1" s="133"/>
      <c r="H1" s="181"/>
      <c r="I1" s="181"/>
      <c r="J1" s="181"/>
    </row>
    <row r="2" spans="1:10" ht="23.25" customHeight="1">
      <c r="A2" s="116" t="s">
        <v>90</v>
      </c>
      <c r="B2" s="132"/>
      <c r="C2" s="133"/>
      <c r="D2" s="133"/>
      <c r="E2" s="133"/>
      <c r="F2" s="133"/>
      <c r="G2" s="133"/>
      <c r="H2" s="181"/>
      <c r="I2" s="181"/>
      <c r="J2" s="181"/>
    </row>
    <row r="3" spans="1:10" ht="23.25" customHeight="1">
      <c r="A3" s="141"/>
      <c r="B3" s="141"/>
      <c r="C3" s="133"/>
      <c r="D3" s="133"/>
      <c r="E3" s="133"/>
      <c r="F3" s="133"/>
      <c r="G3" s="133"/>
      <c r="H3" s="133"/>
      <c r="I3" s="183" t="s">
        <v>2</v>
      </c>
      <c r="J3" s="183"/>
    </row>
    <row r="4" spans="1:10" ht="23.25" customHeight="1">
      <c r="C4" s="71"/>
      <c r="D4" s="182" t="s">
        <v>3</v>
      </c>
      <c r="E4" s="182"/>
      <c r="F4" s="182"/>
      <c r="G4" s="84"/>
      <c r="H4" s="182" t="s">
        <v>4</v>
      </c>
      <c r="I4" s="182"/>
      <c r="J4" s="182"/>
    </row>
    <row r="5" spans="1:10" ht="23.25" customHeight="1">
      <c r="C5" s="71"/>
      <c r="D5" s="185" t="s">
        <v>91</v>
      </c>
      <c r="E5" s="185"/>
      <c r="F5" s="185"/>
      <c r="G5" s="84"/>
      <c r="H5" s="185" t="s">
        <v>91</v>
      </c>
      <c r="I5" s="185"/>
      <c r="J5" s="185"/>
    </row>
    <row r="6" spans="1:10" ht="23.25" customHeight="1">
      <c r="C6" s="71"/>
      <c r="D6" s="184" t="s">
        <v>92</v>
      </c>
      <c r="E6" s="184"/>
      <c r="F6" s="184"/>
      <c r="G6" s="84"/>
      <c r="H6" s="184" t="s">
        <v>92</v>
      </c>
      <c r="I6" s="184"/>
      <c r="J6" s="184"/>
    </row>
    <row r="7" spans="1:10" ht="23.25" customHeight="1">
      <c r="B7" s="71" t="s">
        <v>7</v>
      </c>
      <c r="C7" s="118"/>
      <c r="D7" s="119">
        <v>2566</v>
      </c>
      <c r="E7" s="118"/>
      <c r="F7" s="119">
        <v>2565</v>
      </c>
      <c r="G7" s="78"/>
      <c r="H7" s="119">
        <v>2566</v>
      </c>
      <c r="I7" s="118"/>
      <c r="J7" s="119">
        <v>2565</v>
      </c>
    </row>
    <row r="8" spans="1:10" ht="22.5" customHeight="1">
      <c r="C8" s="118"/>
      <c r="D8" s="78"/>
      <c r="E8" s="118"/>
      <c r="F8" s="78"/>
      <c r="G8" s="78"/>
      <c r="H8" s="78"/>
      <c r="I8" s="118"/>
      <c r="J8" s="78"/>
    </row>
    <row r="9" spans="1:10" ht="22.5" customHeight="1">
      <c r="A9" s="120" t="s">
        <v>93</v>
      </c>
      <c r="C9" s="121"/>
      <c r="D9" s="121"/>
      <c r="E9" s="121"/>
      <c r="F9" s="121"/>
      <c r="G9" s="121"/>
      <c r="H9" s="121"/>
      <c r="I9" s="121"/>
      <c r="J9" s="121"/>
    </row>
    <row r="10" spans="1:10" ht="23.25" customHeight="1">
      <c r="A10" s="117" t="s">
        <v>94</v>
      </c>
      <c r="B10" s="71">
        <v>8</v>
      </c>
      <c r="C10" s="121"/>
      <c r="D10" s="128">
        <v>143781025</v>
      </c>
      <c r="E10" s="121"/>
      <c r="F10" s="128">
        <v>138887012</v>
      </c>
      <c r="G10" s="121"/>
      <c r="H10" s="121">
        <v>6325223</v>
      </c>
      <c r="I10" s="121"/>
      <c r="J10" s="121">
        <v>6607832</v>
      </c>
    </row>
    <row r="11" spans="1:10" ht="23.25" customHeight="1">
      <c r="A11" s="117" t="s">
        <v>95</v>
      </c>
      <c r="B11" s="71">
        <v>4</v>
      </c>
      <c r="C11" s="121"/>
      <c r="D11" s="7">
        <v>851257</v>
      </c>
      <c r="E11" s="121"/>
      <c r="F11" s="7">
        <v>1595495</v>
      </c>
      <c r="G11" s="121"/>
      <c r="H11" s="7">
        <v>0</v>
      </c>
      <c r="I11" s="121"/>
      <c r="J11" s="7">
        <v>143147</v>
      </c>
    </row>
    <row r="12" spans="1:10" ht="23.25" customHeight="1">
      <c r="A12" s="77" t="s">
        <v>96</v>
      </c>
      <c r="C12" s="121"/>
      <c r="D12" s="128">
        <v>280230</v>
      </c>
      <c r="E12" s="121"/>
      <c r="F12" s="128">
        <v>173159</v>
      </c>
      <c r="G12" s="121"/>
      <c r="H12" s="1">
        <v>135888</v>
      </c>
      <c r="I12" s="121"/>
      <c r="J12" s="1">
        <v>123212</v>
      </c>
    </row>
    <row r="13" spans="1:10" ht="23.25" customHeight="1">
      <c r="A13" s="122" t="s">
        <v>97</v>
      </c>
      <c r="C13" s="121"/>
      <c r="D13" s="7">
        <v>0</v>
      </c>
      <c r="E13" s="121"/>
      <c r="F13" s="7">
        <v>0</v>
      </c>
      <c r="G13" s="121"/>
      <c r="H13" s="7">
        <v>0</v>
      </c>
      <c r="I13" s="121"/>
      <c r="J13" s="7">
        <v>7171470</v>
      </c>
    </row>
    <row r="14" spans="1:10" ht="23.25" customHeight="1">
      <c r="A14" s="90" t="s">
        <v>98</v>
      </c>
      <c r="C14" s="121"/>
      <c r="D14" s="7">
        <v>27668</v>
      </c>
      <c r="E14" s="121"/>
      <c r="F14" s="7">
        <v>0</v>
      </c>
      <c r="G14" s="121"/>
      <c r="H14" s="7">
        <v>0</v>
      </c>
      <c r="I14" s="121"/>
      <c r="J14" s="7">
        <v>0</v>
      </c>
    </row>
    <row r="15" spans="1:10" ht="23.25" customHeight="1">
      <c r="A15" s="117" t="s">
        <v>99</v>
      </c>
      <c r="C15" s="121"/>
      <c r="D15" s="128">
        <v>871203</v>
      </c>
      <c r="E15" s="121"/>
      <c r="F15" s="128">
        <v>512544</v>
      </c>
      <c r="G15" s="121"/>
      <c r="H15" s="7">
        <v>72605</v>
      </c>
      <c r="I15" s="121"/>
      <c r="J15" s="7">
        <v>52291</v>
      </c>
    </row>
    <row r="16" spans="1:10" s="58" customFormat="1" ht="23.25" customHeight="1">
      <c r="A16" s="97" t="s">
        <v>100</v>
      </c>
      <c r="B16" s="125"/>
      <c r="C16" s="108"/>
      <c r="D16" s="149">
        <f>SUM(D10:D15)</f>
        <v>145811383</v>
      </c>
      <c r="E16" s="108"/>
      <c r="F16" s="149">
        <f>SUM(F10:F15)</f>
        <v>141168210</v>
      </c>
      <c r="G16" s="108"/>
      <c r="H16" s="149">
        <f>SUM(H10:H15)</f>
        <v>6533716</v>
      </c>
      <c r="I16" s="108"/>
      <c r="J16" s="149">
        <f>SUM(J10:J15)</f>
        <v>14097952</v>
      </c>
    </row>
    <row r="17" spans="1:10" ht="10.4" customHeight="1">
      <c r="A17" s="187"/>
      <c r="B17" s="187"/>
      <c r="C17" s="121"/>
      <c r="D17" s="121"/>
      <c r="E17" s="121"/>
      <c r="F17" s="121"/>
      <c r="G17" s="121"/>
      <c r="H17" s="121"/>
      <c r="I17" s="121"/>
      <c r="J17" s="121"/>
    </row>
    <row r="18" spans="1:10" ht="22.75" customHeight="1">
      <c r="A18" s="120" t="s">
        <v>101</v>
      </c>
      <c r="C18" s="121"/>
      <c r="D18" s="121"/>
      <c r="E18" s="121"/>
      <c r="F18" s="121"/>
      <c r="G18" s="121"/>
      <c r="H18" s="121"/>
      <c r="I18" s="121"/>
      <c r="J18" s="121"/>
    </row>
    <row r="19" spans="1:10" ht="23.25" customHeight="1">
      <c r="A19" s="117" t="s">
        <v>102</v>
      </c>
      <c r="C19" s="121"/>
      <c r="D19" s="128">
        <v>128202359</v>
      </c>
      <c r="E19" s="121"/>
      <c r="F19" s="128">
        <v>121096366</v>
      </c>
      <c r="G19" s="121"/>
      <c r="H19" s="121">
        <v>5871698</v>
      </c>
      <c r="I19" s="121"/>
      <c r="J19" s="121">
        <v>6029941</v>
      </c>
    </row>
    <row r="20" spans="1:10" ht="23.25" customHeight="1">
      <c r="A20" s="77" t="s">
        <v>103</v>
      </c>
      <c r="C20" s="121"/>
      <c r="D20" s="128">
        <v>5379948</v>
      </c>
      <c r="E20" s="121"/>
      <c r="F20" s="128">
        <v>4946859</v>
      </c>
      <c r="G20" s="121"/>
      <c r="H20" s="121">
        <v>233874</v>
      </c>
      <c r="I20" s="121"/>
      <c r="J20" s="121">
        <v>196195</v>
      </c>
    </row>
    <row r="21" spans="1:10" ht="23.25" customHeight="1">
      <c r="A21" s="117" t="s">
        <v>104</v>
      </c>
      <c r="C21" s="121"/>
      <c r="D21" s="128">
        <v>7406994</v>
      </c>
      <c r="E21" s="121"/>
      <c r="F21" s="128">
        <v>7177179</v>
      </c>
      <c r="G21" s="121"/>
      <c r="H21" s="121">
        <v>575908</v>
      </c>
      <c r="I21" s="121"/>
      <c r="J21" s="121">
        <v>616214</v>
      </c>
    </row>
    <row r="22" spans="1:10" ht="23.25" customHeight="1">
      <c r="A22" s="77" t="s">
        <v>105</v>
      </c>
      <c r="C22" s="121"/>
      <c r="E22" s="121"/>
      <c r="G22" s="121"/>
      <c r="H22" s="121"/>
      <c r="I22" s="121"/>
      <c r="J22" s="121"/>
    </row>
    <row r="23" spans="1:10" ht="23.25" customHeight="1">
      <c r="A23" s="77" t="s">
        <v>106</v>
      </c>
      <c r="C23" s="121"/>
      <c r="D23" s="24">
        <v>41316</v>
      </c>
      <c r="E23" s="121"/>
      <c r="F23" s="24">
        <v>-1098061</v>
      </c>
      <c r="G23" s="121"/>
      <c r="H23" s="7">
        <v>0</v>
      </c>
      <c r="I23" s="121"/>
      <c r="J23" s="7">
        <v>0</v>
      </c>
    </row>
    <row r="24" spans="1:10" ht="23.25" customHeight="1">
      <c r="A24" s="77" t="s">
        <v>292</v>
      </c>
      <c r="C24" s="121"/>
      <c r="D24" s="27">
        <v>0</v>
      </c>
      <c r="E24" s="121"/>
      <c r="F24" s="27">
        <v>44829</v>
      </c>
      <c r="G24" s="121"/>
      <c r="H24" s="7">
        <v>750000</v>
      </c>
      <c r="I24" s="121"/>
      <c r="J24" s="7">
        <v>0</v>
      </c>
    </row>
    <row r="25" spans="1:10" ht="23.25" customHeight="1">
      <c r="A25" s="77" t="s">
        <v>107</v>
      </c>
      <c r="C25" s="121"/>
      <c r="D25" s="27">
        <v>0</v>
      </c>
      <c r="E25" s="121"/>
      <c r="F25" s="27">
        <v>41197</v>
      </c>
      <c r="G25" s="121"/>
      <c r="H25" s="7">
        <v>124845</v>
      </c>
      <c r="I25" s="121"/>
      <c r="J25" s="7">
        <v>15278</v>
      </c>
    </row>
    <row r="26" spans="1:10" ht="23.25" customHeight="1">
      <c r="A26" s="77" t="s">
        <v>108</v>
      </c>
      <c r="C26" s="121"/>
      <c r="D26" s="7">
        <v>703986</v>
      </c>
      <c r="E26" s="121"/>
      <c r="F26" s="7">
        <v>681391</v>
      </c>
      <c r="G26" s="121"/>
      <c r="H26" s="7">
        <v>7842</v>
      </c>
      <c r="I26" s="121"/>
      <c r="J26" s="7">
        <v>3021</v>
      </c>
    </row>
    <row r="27" spans="1:10" ht="23.25" customHeight="1">
      <c r="A27" s="77" t="s">
        <v>109</v>
      </c>
      <c r="B27" s="63"/>
      <c r="D27" s="23">
        <v>5364403</v>
      </c>
      <c r="F27" s="23">
        <v>3787771</v>
      </c>
      <c r="G27" s="33"/>
      <c r="H27" s="31">
        <v>1289282</v>
      </c>
      <c r="I27" s="33"/>
      <c r="J27" s="31">
        <v>1244859</v>
      </c>
    </row>
    <row r="28" spans="1:10" s="58" customFormat="1" ht="23.25" customHeight="1">
      <c r="A28" s="97" t="s">
        <v>110</v>
      </c>
      <c r="B28" s="125"/>
      <c r="C28" s="108"/>
      <c r="D28" s="148">
        <f>SUM(D19:D27)</f>
        <v>147099006</v>
      </c>
      <c r="E28" s="108"/>
      <c r="F28" s="148">
        <f>SUM(F19:F27)</f>
        <v>136677531</v>
      </c>
      <c r="G28" s="108"/>
      <c r="H28" s="148">
        <f>SUM(H19:H27)</f>
        <v>8853449</v>
      </c>
      <c r="I28" s="108"/>
      <c r="J28" s="148">
        <f>SUM(J19:J27)</f>
        <v>8105508</v>
      </c>
    </row>
    <row r="29" spans="1:10" ht="8.75" customHeight="1">
      <c r="A29" s="187"/>
      <c r="B29" s="187"/>
      <c r="C29" s="121"/>
      <c r="D29" s="121"/>
      <c r="E29" s="121"/>
      <c r="F29" s="121"/>
      <c r="G29" s="121"/>
      <c r="H29" s="121"/>
      <c r="I29" s="121"/>
      <c r="J29" s="121"/>
    </row>
    <row r="30" spans="1:10" ht="23.25" customHeight="1">
      <c r="A30" s="77" t="s">
        <v>305</v>
      </c>
      <c r="C30" s="121"/>
      <c r="D30" s="121"/>
      <c r="F30" s="121"/>
    </row>
    <row r="31" spans="1:10" ht="23" customHeight="1">
      <c r="A31" s="77" t="s">
        <v>290</v>
      </c>
      <c r="B31" s="71">
        <v>4</v>
      </c>
      <c r="C31" s="121"/>
      <c r="D31" s="168">
        <v>-1087512</v>
      </c>
      <c r="E31" s="121"/>
      <c r="F31" s="168">
        <v>-336419</v>
      </c>
      <c r="G31" s="121"/>
      <c r="H31" s="8">
        <v>0</v>
      </c>
      <c r="I31" s="121"/>
      <c r="J31" s="8">
        <v>0</v>
      </c>
    </row>
    <row r="32" spans="1:10" ht="23.25" customHeight="1">
      <c r="A32" s="97" t="s">
        <v>283</v>
      </c>
      <c r="C32" s="121"/>
      <c r="D32" s="108">
        <f>D16-D28+D31</f>
        <v>-2375135</v>
      </c>
      <c r="E32" s="121"/>
      <c r="F32" s="108">
        <f>F16-F28+F31</f>
        <v>4154260</v>
      </c>
      <c r="G32" s="108"/>
      <c r="H32" s="108">
        <f>H16-H28+H31</f>
        <v>-2319733</v>
      </c>
      <c r="I32" s="108"/>
      <c r="J32" s="108">
        <f>J16-J28+J31</f>
        <v>5992444</v>
      </c>
    </row>
    <row r="33" spans="1:12" ht="23.25" customHeight="1">
      <c r="A33" s="77" t="s">
        <v>111</v>
      </c>
      <c r="C33" s="121"/>
      <c r="D33" s="4">
        <v>429165</v>
      </c>
      <c r="E33" s="121"/>
      <c r="F33" s="4">
        <v>1158160</v>
      </c>
      <c r="G33" s="121"/>
      <c r="H33" s="28">
        <v>-165047</v>
      </c>
      <c r="I33" s="121"/>
      <c r="J33" s="28">
        <v>-239071</v>
      </c>
    </row>
    <row r="34" spans="1:12" ht="23.25" customHeight="1" thickBot="1">
      <c r="A34" s="97" t="s">
        <v>112</v>
      </c>
      <c r="C34" s="108"/>
      <c r="D34" s="169">
        <f>D32-D33</f>
        <v>-2804300</v>
      </c>
      <c r="E34" s="108"/>
      <c r="F34" s="169">
        <f>F32-F33</f>
        <v>2996100</v>
      </c>
      <c r="G34" s="108"/>
      <c r="H34" s="169">
        <f>H32-H33</f>
        <v>-2154686</v>
      </c>
      <c r="I34" s="108"/>
      <c r="J34" s="169">
        <f>J32-J33</f>
        <v>6231515</v>
      </c>
    </row>
    <row r="35" spans="1:12" ht="8.15" customHeight="1" thickTop="1">
      <c r="A35" s="97"/>
      <c r="C35" s="108"/>
      <c r="D35" s="108"/>
      <c r="E35" s="108"/>
      <c r="F35" s="108"/>
      <c r="G35" s="108"/>
      <c r="H35" s="108"/>
      <c r="I35" s="108"/>
      <c r="J35" s="108"/>
    </row>
    <row r="36" spans="1:12" ht="23.25" customHeight="1">
      <c r="A36" s="116" t="s">
        <v>0</v>
      </c>
      <c r="B36" s="132"/>
      <c r="C36" s="133"/>
      <c r="D36" s="133"/>
      <c r="E36" s="133"/>
      <c r="F36" s="133"/>
      <c r="G36" s="133"/>
      <c r="H36" s="181"/>
      <c r="I36" s="181"/>
      <c r="J36" s="181"/>
    </row>
    <row r="37" spans="1:12" ht="23.25" customHeight="1">
      <c r="A37" s="116" t="s">
        <v>90</v>
      </c>
      <c r="B37" s="132"/>
      <c r="C37" s="133"/>
      <c r="D37" s="133"/>
      <c r="E37" s="133"/>
      <c r="F37" s="133"/>
      <c r="G37" s="133"/>
      <c r="H37" s="181"/>
      <c r="I37" s="181"/>
      <c r="J37" s="181"/>
    </row>
    <row r="38" spans="1:12" ht="23.25" customHeight="1">
      <c r="A38" s="141"/>
      <c r="B38" s="141"/>
      <c r="C38" s="133"/>
      <c r="D38" s="133"/>
      <c r="E38" s="133"/>
      <c r="F38" s="133"/>
      <c r="G38" s="133"/>
      <c r="H38" s="133"/>
      <c r="I38" s="183" t="s">
        <v>2</v>
      </c>
      <c r="J38" s="183"/>
    </row>
    <row r="39" spans="1:12" ht="23.25" customHeight="1">
      <c r="C39" s="71"/>
      <c r="D39" s="182" t="s">
        <v>3</v>
      </c>
      <c r="E39" s="182"/>
      <c r="F39" s="182"/>
      <c r="G39" s="84"/>
      <c r="H39" s="182" t="s">
        <v>4</v>
      </c>
      <c r="I39" s="182"/>
      <c r="J39" s="182"/>
    </row>
    <row r="40" spans="1:12" ht="23.25" customHeight="1">
      <c r="C40" s="71"/>
      <c r="D40" s="184" t="s">
        <v>91</v>
      </c>
      <c r="E40" s="186"/>
      <c r="F40" s="186"/>
      <c r="G40" s="84"/>
      <c r="H40" s="184" t="s">
        <v>91</v>
      </c>
      <c r="I40" s="186"/>
      <c r="J40" s="186"/>
    </row>
    <row r="41" spans="1:12" ht="23.25" customHeight="1">
      <c r="C41" s="71"/>
      <c r="D41" s="184" t="s">
        <v>92</v>
      </c>
      <c r="E41" s="184"/>
      <c r="F41" s="184"/>
      <c r="G41" s="84"/>
      <c r="H41" s="184" t="s">
        <v>92</v>
      </c>
      <c r="I41" s="184"/>
      <c r="J41" s="184"/>
    </row>
    <row r="42" spans="1:12" ht="23.25" customHeight="1">
      <c r="B42" s="71" t="s">
        <v>7</v>
      </c>
      <c r="C42" s="118"/>
      <c r="D42" s="119">
        <v>2566</v>
      </c>
      <c r="E42" s="118"/>
      <c r="F42" s="119">
        <v>2565</v>
      </c>
      <c r="G42" s="78"/>
      <c r="H42" s="119">
        <v>2566</v>
      </c>
      <c r="I42" s="118"/>
      <c r="J42" s="119">
        <v>2565</v>
      </c>
    </row>
    <row r="43" spans="1:12" ht="23.25" customHeight="1">
      <c r="C43" s="118"/>
      <c r="D43" s="78"/>
      <c r="E43" s="118"/>
      <c r="F43" s="78"/>
      <c r="G43" s="78"/>
      <c r="H43" s="78"/>
      <c r="I43" s="118"/>
      <c r="J43" s="78"/>
    </row>
    <row r="44" spans="1:12" ht="23.25" customHeight="1">
      <c r="A44" s="97" t="s">
        <v>113</v>
      </c>
      <c r="C44" s="121"/>
      <c r="D44" s="121"/>
      <c r="E44" s="121"/>
      <c r="F44" s="121"/>
      <c r="G44" s="121"/>
      <c r="H44" s="121"/>
      <c r="I44" s="121"/>
      <c r="J44" s="121"/>
    </row>
    <row r="45" spans="1:12" ht="23.25" customHeight="1">
      <c r="A45" s="77" t="s">
        <v>114</v>
      </c>
      <c r="C45" s="121"/>
      <c r="D45" s="121">
        <v>-2725261</v>
      </c>
      <c r="E45" s="121"/>
      <c r="F45" s="121">
        <v>2842049</v>
      </c>
      <c r="G45" s="121"/>
      <c r="H45" s="7">
        <v>-2154686</v>
      </c>
      <c r="I45" s="70"/>
      <c r="J45" s="7">
        <v>6231515</v>
      </c>
    </row>
    <row r="46" spans="1:12" ht="23.25" customHeight="1">
      <c r="A46" s="77" t="s">
        <v>115</v>
      </c>
      <c r="C46" s="121"/>
      <c r="D46" s="137">
        <v>-79039</v>
      </c>
      <c r="E46" s="121"/>
      <c r="F46" s="137">
        <v>154051</v>
      </c>
      <c r="G46" s="121"/>
      <c r="H46" s="8">
        <v>0</v>
      </c>
      <c r="I46" s="121"/>
      <c r="J46" s="8">
        <v>0</v>
      </c>
    </row>
    <row r="47" spans="1:12" ht="23.25" customHeight="1" thickBot="1">
      <c r="A47" s="97" t="s">
        <v>112</v>
      </c>
      <c r="C47" s="108"/>
      <c r="D47" s="150">
        <f>SUM(D45,D46)</f>
        <v>-2804300</v>
      </c>
      <c r="E47" s="108"/>
      <c r="F47" s="150">
        <f>SUM(F45,F46)</f>
        <v>2996100</v>
      </c>
      <c r="G47" s="108"/>
      <c r="H47" s="150">
        <f>SUM(H45,H46)</f>
        <v>-2154686</v>
      </c>
      <c r="I47" s="108"/>
      <c r="J47" s="150">
        <f>SUM(J45,J46)</f>
        <v>6231515</v>
      </c>
      <c r="K47" s="170"/>
      <c r="L47" s="170"/>
    </row>
    <row r="48" spans="1:12" ht="23.25" customHeight="1" thickTop="1">
      <c r="A48" s="97"/>
      <c r="C48" s="108"/>
      <c r="D48" s="108"/>
      <c r="E48" s="108"/>
      <c r="F48" s="108"/>
      <c r="G48" s="108"/>
      <c r="H48" s="108"/>
      <c r="I48" s="108"/>
      <c r="J48" s="108"/>
    </row>
    <row r="49" spans="1:10" s="174" customFormat="1" ht="23.15" customHeight="1" thickBot="1">
      <c r="A49" s="171" t="s">
        <v>116</v>
      </c>
      <c r="B49" s="61">
        <v>9</v>
      </c>
      <c r="C49" s="172"/>
      <c r="D49" s="173">
        <v>-0.36</v>
      </c>
      <c r="E49" s="172"/>
      <c r="F49" s="173">
        <v>0.34</v>
      </c>
      <c r="G49" s="172"/>
      <c r="H49" s="173">
        <v>-0.27</v>
      </c>
      <c r="I49" s="172"/>
      <c r="J49" s="173">
        <v>0.72</v>
      </c>
    </row>
    <row r="50" spans="1:10" s="174" customFormat="1" ht="23.15" customHeight="1" thickTop="1" thickBot="1">
      <c r="A50" s="171" t="s">
        <v>117</v>
      </c>
      <c r="B50" s="61">
        <v>9</v>
      </c>
      <c r="C50" s="172"/>
      <c r="D50" s="173">
        <v>-0.36</v>
      </c>
      <c r="E50" s="172"/>
      <c r="F50" s="173">
        <v>0.34</v>
      </c>
      <c r="G50" s="172"/>
      <c r="H50" s="173">
        <v>-0.27</v>
      </c>
      <c r="I50" s="172"/>
      <c r="J50" s="173">
        <v>0.7</v>
      </c>
    </row>
    <row r="51" spans="1:10" ht="23.25" customHeight="1" thickTop="1">
      <c r="A51" s="97"/>
      <c r="C51" s="121"/>
      <c r="D51" s="175"/>
      <c r="E51" s="121"/>
      <c r="F51" s="175"/>
      <c r="G51" s="121"/>
      <c r="H51" s="175"/>
      <c r="I51" s="121"/>
      <c r="J51" s="175"/>
    </row>
    <row r="52" spans="1:10" ht="23.25" customHeight="1">
      <c r="A52" s="116" t="s">
        <v>0</v>
      </c>
      <c r="B52" s="132"/>
      <c r="C52" s="133"/>
      <c r="D52" s="133"/>
      <c r="E52" s="133"/>
      <c r="F52" s="133"/>
      <c r="G52" s="133"/>
      <c r="H52" s="181"/>
      <c r="I52" s="181"/>
      <c r="J52" s="181"/>
    </row>
    <row r="53" spans="1:10" ht="23.25" customHeight="1">
      <c r="A53" s="116" t="s">
        <v>118</v>
      </c>
      <c r="B53" s="132"/>
      <c r="C53" s="133"/>
      <c r="D53" s="133"/>
      <c r="E53" s="133"/>
      <c r="F53" s="133"/>
      <c r="G53" s="133"/>
      <c r="H53" s="181"/>
      <c r="I53" s="181"/>
      <c r="J53" s="181"/>
    </row>
    <row r="54" spans="1:10" ht="21.75" customHeight="1">
      <c r="A54" s="141"/>
      <c r="B54" s="141"/>
      <c r="C54" s="133"/>
      <c r="D54" s="133"/>
      <c r="E54" s="133"/>
      <c r="F54" s="133"/>
      <c r="G54" s="133"/>
      <c r="H54" s="133"/>
      <c r="I54" s="183" t="s">
        <v>2</v>
      </c>
      <c r="J54" s="183"/>
    </row>
    <row r="55" spans="1:10" ht="21.75" customHeight="1">
      <c r="C55" s="71"/>
      <c r="D55" s="182" t="s">
        <v>3</v>
      </c>
      <c r="E55" s="182"/>
      <c r="F55" s="182"/>
      <c r="G55" s="84"/>
      <c r="H55" s="182" t="s">
        <v>4</v>
      </c>
      <c r="I55" s="182"/>
      <c r="J55" s="182"/>
    </row>
    <row r="56" spans="1:10" ht="25.5" customHeight="1">
      <c r="C56" s="71"/>
      <c r="D56" s="184" t="s">
        <v>91</v>
      </c>
      <c r="E56" s="186"/>
      <c r="F56" s="186"/>
      <c r="G56" s="84"/>
      <c r="H56" s="184" t="s">
        <v>91</v>
      </c>
      <c r="I56" s="186"/>
      <c r="J56" s="186"/>
    </row>
    <row r="57" spans="1:10" ht="21.75" customHeight="1">
      <c r="C57" s="71"/>
      <c r="D57" s="184" t="s">
        <v>92</v>
      </c>
      <c r="E57" s="184"/>
      <c r="F57" s="184"/>
      <c r="G57" s="84"/>
      <c r="H57" s="184" t="s">
        <v>92</v>
      </c>
      <c r="I57" s="184"/>
      <c r="J57" s="184"/>
    </row>
    <row r="58" spans="1:10" ht="21.75" customHeight="1">
      <c r="B58" s="71" t="s">
        <v>7</v>
      </c>
      <c r="C58" s="118"/>
      <c r="D58" s="119">
        <v>2566</v>
      </c>
      <c r="E58" s="118"/>
      <c r="F58" s="119">
        <v>2565</v>
      </c>
      <c r="G58" s="78"/>
      <c r="H58" s="119">
        <v>2566</v>
      </c>
      <c r="I58" s="118"/>
      <c r="J58" s="119">
        <v>2565</v>
      </c>
    </row>
    <row r="59" spans="1:10" ht="21.75" customHeight="1">
      <c r="D59" s="78"/>
      <c r="E59" s="118"/>
      <c r="F59" s="78"/>
      <c r="G59" s="78"/>
      <c r="H59" s="78"/>
      <c r="I59" s="118"/>
      <c r="J59" s="78"/>
    </row>
    <row r="60" spans="1:10" ht="21.5" customHeight="1">
      <c r="A60" s="97" t="s">
        <v>112</v>
      </c>
      <c r="D60" s="108">
        <f>D47</f>
        <v>-2804300</v>
      </c>
      <c r="E60" s="58"/>
      <c r="F60" s="108">
        <f>F47</f>
        <v>2996100</v>
      </c>
      <c r="G60" s="108"/>
      <c r="H60" s="108">
        <f>H47</f>
        <v>-2154686</v>
      </c>
      <c r="I60" s="58"/>
      <c r="J60" s="108">
        <f>J47</f>
        <v>6231515</v>
      </c>
    </row>
    <row r="61" spans="1:10" ht="8" customHeight="1"/>
    <row r="62" spans="1:10" ht="21.75" customHeight="1">
      <c r="A62" s="97" t="s">
        <v>119</v>
      </c>
    </row>
    <row r="63" spans="1:10" ht="21.75" customHeight="1">
      <c r="A63" s="120" t="s">
        <v>120</v>
      </c>
    </row>
    <row r="64" spans="1:10" ht="21.75" customHeight="1">
      <c r="A64" s="120" t="s">
        <v>121</v>
      </c>
    </row>
    <row r="65" spans="1:10" ht="21.75" customHeight="1">
      <c r="A65" s="77" t="s">
        <v>284</v>
      </c>
      <c r="D65" s="1">
        <v>-3174898</v>
      </c>
      <c r="F65" s="1">
        <v>-3466177</v>
      </c>
      <c r="H65" s="7">
        <v>0</v>
      </c>
      <c r="J65" s="7">
        <v>0</v>
      </c>
    </row>
    <row r="66" spans="1:10" ht="21.75" customHeight="1">
      <c r="A66" s="77" t="s">
        <v>294</v>
      </c>
      <c r="D66" s="1"/>
      <c r="F66" s="1"/>
      <c r="H66" s="7"/>
      <c r="J66" s="7"/>
    </row>
    <row r="67" spans="1:10" ht="21.75" customHeight="1">
      <c r="A67" s="77" t="s">
        <v>295</v>
      </c>
      <c r="D67" s="1">
        <v>43762</v>
      </c>
      <c r="F67" s="7">
        <v>0</v>
      </c>
      <c r="H67" s="7">
        <v>0</v>
      </c>
      <c r="J67" s="7">
        <v>0</v>
      </c>
    </row>
    <row r="68" spans="1:10" ht="21.75" customHeight="1">
      <c r="A68" s="77" t="s">
        <v>306</v>
      </c>
      <c r="D68" s="5">
        <v>-357568</v>
      </c>
      <c r="F68" s="5">
        <v>1575022</v>
      </c>
      <c r="H68" s="7">
        <v>-6676</v>
      </c>
      <c r="J68" s="7">
        <v>39579</v>
      </c>
    </row>
    <row r="69" spans="1:10" ht="21.75" customHeight="1">
      <c r="A69" s="77" t="s">
        <v>130</v>
      </c>
      <c r="D69" s="5"/>
      <c r="F69" s="5"/>
      <c r="H69" s="7"/>
      <c r="J69" s="7"/>
    </row>
    <row r="70" spans="1:10" ht="21.75" customHeight="1">
      <c r="A70" s="77" t="s">
        <v>290</v>
      </c>
      <c r="B70" s="71">
        <v>4</v>
      </c>
      <c r="D70" s="5">
        <v>-630133</v>
      </c>
      <c r="F70" s="5">
        <v>153312</v>
      </c>
      <c r="H70" s="7">
        <v>0</v>
      </c>
      <c r="J70" s="7">
        <v>0</v>
      </c>
    </row>
    <row r="71" spans="1:10" ht="21.75" customHeight="1">
      <c r="A71" s="77" t="s">
        <v>123</v>
      </c>
      <c r="D71" s="1"/>
      <c r="F71" s="1"/>
      <c r="H71" s="7"/>
      <c r="J71" s="7"/>
    </row>
    <row r="72" spans="1:10" ht="21.75" customHeight="1">
      <c r="A72" s="77" t="s">
        <v>124</v>
      </c>
      <c r="D72" s="4">
        <v>37847</v>
      </c>
      <c r="F72" s="4">
        <v>-25658</v>
      </c>
      <c r="H72" s="8">
        <v>1335</v>
      </c>
      <c r="J72" s="8">
        <v>-7916</v>
      </c>
    </row>
    <row r="73" spans="1:10" ht="21.75" customHeight="1">
      <c r="A73" s="97" t="s">
        <v>125</v>
      </c>
      <c r="B73" s="79"/>
    </row>
    <row r="74" spans="1:10" ht="21.75" customHeight="1">
      <c r="A74" s="97" t="s">
        <v>126</v>
      </c>
      <c r="D74" s="29">
        <f>SUM(D65:D72)</f>
        <v>-4080990</v>
      </c>
      <c r="F74" s="29">
        <f>SUM(F65:F72)</f>
        <v>-1763501</v>
      </c>
      <c r="H74" s="25">
        <f>SUM(H65:H72)</f>
        <v>-5341</v>
      </c>
      <c r="I74" s="58"/>
      <c r="J74" s="25">
        <f>SUM(J65:J72)</f>
        <v>31663</v>
      </c>
    </row>
    <row r="75" spans="1:10" ht="8" customHeight="1">
      <c r="A75" s="79"/>
    </row>
    <row r="76" spans="1:10" ht="21.75" customHeight="1">
      <c r="A76" s="120" t="s">
        <v>127</v>
      </c>
    </row>
    <row r="77" spans="1:10" ht="21.75" customHeight="1">
      <c r="A77" s="120" t="s">
        <v>121</v>
      </c>
    </row>
    <row r="78" spans="1:10" ht="21.75" customHeight="1">
      <c r="A78" s="77" t="s">
        <v>285</v>
      </c>
    </row>
    <row r="79" spans="1:10" ht="21.75" customHeight="1">
      <c r="A79" s="77" t="s">
        <v>286</v>
      </c>
      <c r="D79" s="7">
        <v>-332055</v>
      </c>
      <c r="F79" s="7">
        <v>1162567</v>
      </c>
      <c r="H79" s="7">
        <v>-14000</v>
      </c>
      <c r="J79" s="7">
        <v>13000</v>
      </c>
    </row>
    <row r="80" spans="1:10" ht="21.75" customHeight="1">
      <c r="A80" s="77" t="s">
        <v>128</v>
      </c>
    </row>
    <row r="81" spans="1:10" ht="21.75" customHeight="1">
      <c r="A81" s="77" t="s">
        <v>129</v>
      </c>
      <c r="D81" s="1">
        <v>-5538</v>
      </c>
      <c r="F81" s="1">
        <v>624</v>
      </c>
      <c r="H81" s="7">
        <v>0</v>
      </c>
      <c r="J81" s="7">
        <v>0</v>
      </c>
    </row>
    <row r="82" spans="1:10" ht="21.75" customHeight="1">
      <c r="A82" s="77" t="s">
        <v>122</v>
      </c>
      <c r="D82" s="1"/>
      <c r="F82" s="1"/>
      <c r="H82" s="7"/>
      <c r="J82" s="7"/>
    </row>
    <row r="83" spans="1:10" ht="21.75" customHeight="1">
      <c r="A83" s="77" t="s">
        <v>291</v>
      </c>
      <c r="B83" s="71">
        <v>4</v>
      </c>
      <c r="D83" s="1">
        <v>251601</v>
      </c>
      <c r="F83" s="1">
        <v>145567</v>
      </c>
      <c r="H83" s="7">
        <v>0</v>
      </c>
      <c r="J83" s="7">
        <v>0</v>
      </c>
    </row>
    <row r="84" spans="1:10" ht="21.75" customHeight="1">
      <c r="A84" s="77" t="s">
        <v>131</v>
      </c>
      <c r="D84" s="1"/>
      <c r="F84" s="1"/>
      <c r="H84" s="7"/>
      <c r="J84" s="7"/>
    </row>
    <row r="85" spans="1:10" ht="21.75" customHeight="1">
      <c r="A85" s="77" t="s">
        <v>124</v>
      </c>
      <c r="D85" s="4">
        <v>-54032</v>
      </c>
      <c r="F85" s="4">
        <v>-125666</v>
      </c>
      <c r="H85" s="8">
        <v>2800</v>
      </c>
      <c r="I85" s="7"/>
      <c r="J85" s="8">
        <v>-2600</v>
      </c>
    </row>
    <row r="86" spans="1:10" ht="21.75" customHeight="1">
      <c r="A86" s="58" t="s">
        <v>132</v>
      </c>
      <c r="B86" s="79"/>
    </row>
    <row r="87" spans="1:10" ht="21.75" customHeight="1">
      <c r="A87" s="97" t="s">
        <v>126</v>
      </c>
      <c r="D87" s="29">
        <f>SUM(D76:D85)</f>
        <v>-140024</v>
      </c>
      <c r="F87" s="29">
        <f>SUM(F76:F85)</f>
        <v>1183092</v>
      </c>
      <c r="H87" s="29">
        <f>SUM(H76:H85)</f>
        <v>-11200</v>
      </c>
      <c r="I87" s="58"/>
      <c r="J87" s="29">
        <f>SUM(J76:J85)</f>
        <v>10400</v>
      </c>
    </row>
    <row r="88" spans="1:10" ht="21.75" customHeight="1">
      <c r="A88" s="152" t="s">
        <v>133</v>
      </c>
      <c r="D88" s="30"/>
      <c r="F88" s="30"/>
      <c r="H88" s="30"/>
      <c r="J88" s="30"/>
    </row>
    <row r="89" spans="1:10" ht="21.75" customHeight="1">
      <c r="A89" s="152" t="s">
        <v>134</v>
      </c>
      <c r="D89" s="29">
        <f>SUM(D74,D87)</f>
        <v>-4221014</v>
      </c>
      <c r="F89" s="29">
        <f>SUM(F74,F87)</f>
        <v>-580409</v>
      </c>
      <c r="H89" s="176">
        <f>SUM(H74,H87)</f>
        <v>-16541</v>
      </c>
      <c r="I89" s="58"/>
      <c r="J89" s="176">
        <f>SUM(J74,J87)</f>
        <v>42063</v>
      </c>
    </row>
    <row r="90" spans="1:10" ht="21.75" customHeight="1" thickBot="1">
      <c r="A90" s="152" t="s">
        <v>135</v>
      </c>
      <c r="D90" s="34">
        <f>SUM(D60,D89)</f>
        <v>-7025314</v>
      </c>
      <c r="F90" s="34">
        <f>SUM(F60,F89)</f>
        <v>2415691</v>
      </c>
      <c r="H90" s="34">
        <f>SUM(H60,H89)</f>
        <v>-2171227</v>
      </c>
      <c r="J90" s="34">
        <f>SUM(J60,J89)</f>
        <v>6273578</v>
      </c>
    </row>
    <row r="91" spans="1:10" ht="21.5" customHeight="1" thickTop="1">
      <c r="A91" s="152"/>
      <c r="D91" s="66"/>
      <c r="F91" s="66"/>
      <c r="H91" s="66"/>
      <c r="J91" s="66"/>
    </row>
    <row r="92" spans="1:10" ht="11" customHeight="1"/>
    <row r="93" spans="1:10" ht="23.25" customHeight="1">
      <c r="A93" s="116" t="s">
        <v>0</v>
      </c>
      <c r="B93" s="132"/>
      <c r="C93" s="133"/>
      <c r="D93" s="133"/>
      <c r="E93" s="133"/>
      <c r="F93" s="133"/>
      <c r="G93" s="133"/>
      <c r="H93" s="181"/>
      <c r="I93" s="181"/>
      <c r="J93" s="181"/>
    </row>
    <row r="94" spans="1:10" ht="23.25" customHeight="1">
      <c r="A94" s="116" t="s">
        <v>118</v>
      </c>
      <c r="B94" s="132"/>
      <c r="C94" s="133"/>
      <c r="D94" s="133"/>
      <c r="E94" s="133"/>
      <c r="F94" s="133"/>
      <c r="G94" s="133"/>
      <c r="H94" s="181"/>
      <c r="I94" s="181"/>
      <c r="J94" s="181"/>
    </row>
    <row r="95" spans="1:10" ht="21.75" customHeight="1">
      <c r="A95" s="141"/>
      <c r="B95" s="141"/>
      <c r="C95" s="133"/>
      <c r="D95" s="133"/>
      <c r="E95" s="133"/>
      <c r="F95" s="133"/>
      <c r="G95" s="133"/>
      <c r="H95" s="133"/>
      <c r="I95" s="183" t="s">
        <v>2</v>
      </c>
      <c r="J95" s="183"/>
    </row>
    <row r="96" spans="1:10" ht="21.75" customHeight="1">
      <c r="C96" s="71"/>
      <c r="D96" s="182" t="s">
        <v>3</v>
      </c>
      <c r="E96" s="182"/>
      <c r="F96" s="182"/>
      <c r="G96" s="84"/>
      <c r="H96" s="182" t="s">
        <v>4</v>
      </c>
      <c r="I96" s="182"/>
      <c r="J96" s="182"/>
    </row>
    <row r="97" spans="1:13" ht="27" customHeight="1">
      <c r="C97" s="71"/>
      <c r="D97" s="184" t="s">
        <v>91</v>
      </c>
      <c r="E97" s="186"/>
      <c r="F97" s="186"/>
      <c r="G97" s="84"/>
      <c r="H97" s="184" t="s">
        <v>91</v>
      </c>
      <c r="I97" s="186"/>
      <c r="J97" s="186"/>
    </row>
    <row r="98" spans="1:13" ht="21.75" customHeight="1">
      <c r="C98" s="71"/>
      <c r="D98" s="184" t="s">
        <v>92</v>
      </c>
      <c r="E98" s="184"/>
      <c r="F98" s="184"/>
      <c r="G98" s="84"/>
      <c r="H98" s="184" t="s">
        <v>92</v>
      </c>
      <c r="I98" s="184"/>
      <c r="J98" s="184"/>
    </row>
    <row r="99" spans="1:13" ht="22.5" customHeight="1">
      <c r="C99" s="118"/>
      <c r="D99" s="119">
        <v>2566</v>
      </c>
      <c r="E99" s="118"/>
      <c r="F99" s="119">
        <v>2565</v>
      </c>
      <c r="G99" s="78"/>
      <c r="H99" s="119">
        <v>2566</v>
      </c>
      <c r="I99" s="118"/>
      <c r="J99" s="119">
        <v>2565</v>
      </c>
    </row>
    <row r="100" spans="1:13" ht="22.5" customHeight="1">
      <c r="D100" s="78"/>
      <c r="E100" s="118"/>
      <c r="F100" s="78"/>
      <c r="G100" s="78"/>
      <c r="H100" s="78"/>
      <c r="I100" s="118"/>
      <c r="J100" s="78"/>
    </row>
    <row r="101" spans="1:13" ht="22.5" customHeight="1">
      <c r="A101" s="97" t="s">
        <v>136</v>
      </c>
    </row>
    <row r="102" spans="1:13" ht="22.5" customHeight="1">
      <c r="A102" s="77" t="s">
        <v>114</v>
      </c>
      <c r="D102" s="100">
        <v>-6944926</v>
      </c>
      <c r="F102" s="100">
        <v>2688877</v>
      </c>
      <c r="H102" s="7">
        <v>-2171227</v>
      </c>
      <c r="I102" s="100"/>
      <c r="J102" s="100">
        <v>6273578</v>
      </c>
    </row>
    <row r="103" spans="1:13" ht="22.5" customHeight="1">
      <c r="A103" s="77" t="s">
        <v>115</v>
      </c>
      <c r="D103" s="1">
        <v>-80388</v>
      </c>
      <c r="F103" s="1">
        <v>-273186</v>
      </c>
      <c r="H103" s="8">
        <v>0</v>
      </c>
      <c r="J103" s="8">
        <v>0</v>
      </c>
    </row>
    <row r="104" spans="1:13" ht="22.5" customHeight="1" thickBot="1">
      <c r="A104" s="152" t="s">
        <v>135</v>
      </c>
      <c r="D104" s="34">
        <f>SUM(D102:D103)</f>
        <v>-7025314</v>
      </c>
      <c r="E104" s="58"/>
      <c r="F104" s="34">
        <f>SUM(F102:F103)</f>
        <v>2415691</v>
      </c>
      <c r="G104" s="111"/>
      <c r="H104" s="34">
        <f>SUM(H102:H103)</f>
        <v>-2171227</v>
      </c>
      <c r="I104" s="111"/>
      <c r="J104" s="34">
        <f>SUM(J102:J103)</f>
        <v>6273578</v>
      </c>
      <c r="K104" s="165"/>
      <c r="L104" s="165"/>
      <c r="M104" s="69"/>
    </row>
    <row r="105" spans="1:13" ht="23.25" customHeight="1" thickTop="1">
      <c r="D105" s="100"/>
      <c r="F105" s="100"/>
      <c r="G105" s="100"/>
      <c r="H105" s="100"/>
      <c r="J105" s="100"/>
    </row>
  </sheetData>
  <mergeCells count="30">
    <mergeCell ref="A17:B17"/>
    <mergeCell ref="A29:B29"/>
    <mergeCell ref="I38:J38"/>
    <mergeCell ref="H98:J98"/>
    <mergeCell ref="D98:F98"/>
    <mergeCell ref="H56:J56"/>
    <mergeCell ref="D55:F55"/>
    <mergeCell ref="H55:J55"/>
    <mergeCell ref="D56:F56"/>
    <mergeCell ref="D57:F57"/>
    <mergeCell ref="H57:J57"/>
    <mergeCell ref="I95:J95"/>
    <mergeCell ref="D96:F96"/>
    <mergeCell ref="H96:J96"/>
    <mergeCell ref="D97:F97"/>
    <mergeCell ref="H97:J97"/>
    <mergeCell ref="I3:J3"/>
    <mergeCell ref="D6:F6"/>
    <mergeCell ref="H6:J6"/>
    <mergeCell ref="D39:F39"/>
    <mergeCell ref="H39:J39"/>
    <mergeCell ref="I54:J54"/>
    <mergeCell ref="D41:F41"/>
    <mergeCell ref="H41:J41"/>
    <mergeCell ref="D4:F4"/>
    <mergeCell ref="H4:J4"/>
    <mergeCell ref="D5:F5"/>
    <mergeCell ref="H5:J5"/>
    <mergeCell ref="D40:F40"/>
    <mergeCell ref="H40:J40"/>
  </mergeCells>
  <pageMargins left="0.8" right="0.8" top="0.48" bottom="0.5" header="0.5" footer="0.5"/>
  <pageSetup paperSize="9" scale="85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5" max="16383" man="1"/>
    <brk id="51" max="16383" man="1"/>
    <brk id="92" max="9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view="pageBreakPreview" zoomScale="70" zoomScaleNormal="43" zoomScaleSheetLayoutView="70" workbookViewId="0"/>
  </sheetViews>
  <sheetFormatPr defaultColWidth="9" defaultRowHeight="21.5" customHeight="1"/>
  <cols>
    <col min="1" max="1" width="67.8984375" style="63" customWidth="1"/>
    <col min="2" max="2" width="9.59765625" style="63" bestFit="1" customWidth="1"/>
    <col min="3" max="3" width="0.8984375" style="63" customWidth="1"/>
    <col min="4" max="4" width="11.3984375" style="63" bestFit="1" customWidth="1"/>
    <col min="5" max="5" width="0.69921875" style="63" customWidth="1"/>
    <col min="6" max="6" width="12.59765625" style="63" customWidth="1"/>
    <col min="7" max="7" width="0.69921875" style="63" customWidth="1"/>
    <col min="8" max="8" width="13" style="63" bestFit="1" customWidth="1"/>
    <col min="9" max="9" width="0.8984375" style="63" customWidth="1"/>
    <col min="10" max="10" width="13.09765625" style="63" customWidth="1"/>
    <col min="11" max="11" width="0.8984375" style="63" customWidth="1"/>
    <col min="12" max="12" width="16.69921875" style="63" bestFit="1" customWidth="1"/>
    <col min="13" max="13" width="0.8984375" style="63" customWidth="1"/>
    <col min="14" max="14" width="13.09765625" style="63" customWidth="1"/>
    <col min="15" max="15" width="0.8984375" style="63" customWidth="1"/>
    <col min="16" max="16" width="13.59765625" style="63" bestFit="1" customWidth="1"/>
    <col min="17" max="17" width="0.8984375" style="63" customWidth="1"/>
    <col min="18" max="18" width="13.59765625" style="63" bestFit="1" customWidth="1"/>
    <col min="19" max="19" width="0.8984375" style="63" customWidth="1"/>
    <col min="20" max="20" width="12.3984375" style="63" bestFit="1" customWidth="1"/>
    <col min="21" max="21" width="0.69921875" style="63" customWidth="1"/>
    <col min="22" max="22" width="13.09765625" style="63" customWidth="1"/>
    <col min="23" max="23" width="0.69921875" style="63" customWidth="1"/>
    <col min="24" max="24" width="14.59765625" style="63" customWidth="1"/>
    <col min="25" max="25" width="0.69921875" style="63" customWidth="1"/>
    <col min="26" max="26" width="14.09765625" style="63" bestFit="1" customWidth="1"/>
    <col min="27" max="27" width="0.59765625" style="63" customWidth="1"/>
    <col min="28" max="28" width="13.69921875" style="63" customWidth="1"/>
    <col min="29" max="29" width="0.69921875" style="63" customWidth="1"/>
    <col min="30" max="30" width="13.59765625" style="63" bestFit="1" customWidth="1"/>
    <col min="31" max="31" width="0.8984375" style="63" customWidth="1"/>
    <col min="32" max="32" width="13.3984375" style="63" bestFit="1" customWidth="1"/>
    <col min="33" max="33" width="0.59765625" style="63" customWidth="1"/>
    <col min="34" max="34" width="13.59765625" style="63" bestFit="1" customWidth="1"/>
    <col min="35" max="35" width="0.59765625" style="63" customWidth="1"/>
    <col min="36" max="36" width="13.3984375" style="63" bestFit="1" customWidth="1"/>
    <col min="37" max="37" width="0.69921875" style="63" customWidth="1"/>
    <col min="38" max="38" width="14.8984375" style="63" customWidth="1"/>
    <col min="39" max="16384" width="9" style="63"/>
  </cols>
  <sheetData>
    <row r="1" spans="1:38" ht="24.75" customHeight="1">
      <c r="A1" s="92" t="s">
        <v>0</v>
      </c>
      <c r="B1" s="92"/>
      <c r="C1" s="92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3"/>
      <c r="U1" s="94"/>
      <c r="V1" s="93"/>
      <c r="W1" s="94"/>
      <c r="X1" s="93"/>
      <c r="Y1" s="94"/>
      <c r="Z1" s="93"/>
      <c r="AA1" s="93"/>
      <c r="AB1" s="93"/>
      <c r="AC1" s="93"/>
      <c r="AD1" s="93"/>
      <c r="AE1" s="93"/>
      <c r="AF1" s="94"/>
      <c r="AG1" s="94"/>
      <c r="AH1" s="94"/>
      <c r="AI1" s="94"/>
      <c r="AJ1" s="93"/>
    </row>
    <row r="2" spans="1:38" ht="24.75" customHeight="1">
      <c r="A2" s="92" t="s">
        <v>137</v>
      </c>
      <c r="B2" s="92"/>
      <c r="C2" s="92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3"/>
      <c r="U2" s="94"/>
      <c r="V2" s="93"/>
      <c r="W2" s="94"/>
      <c r="X2" s="93"/>
      <c r="Y2" s="94"/>
      <c r="Z2" s="93"/>
      <c r="AA2" s="93"/>
      <c r="AB2" s="93"/>
      <c r="AC2" s="93"/>
      <c r="AD2" s="93"/>
      <c r="AE2" s="93"/>
      <c r="AF2" s="94"/>
      <c r="AG2" s="94"/>
      <c r="AH2" s="94"/>
      <c r="AI2" s="94"/>
      <c r="AJ2" s="93"/>
    </row>
    <row r="3" spans="1:38" ht="23.25" customHeight="1">
      <c r="A3" s="92"/>
      <c r="B3" s="92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L3" s="95" t="s">
        <v>2</v>
      </c>
    </row>
    <row r="4" spans="1:38" ht="23.25" customHeight="1">
      <c r="A4" s="92"/>
      <c r="B4" s="92"/>
      <c r="C4" s="92"/>
      <c r="D4" s="182" t="s">
        <v>3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96"/>
      <c r="AL4" s="96"/>
    </row>
    <row r="5" spans="1:38" ht="22">
      <c r="A5" s="97"/>
      <c r="B5" s="97"/>
      <c r="C5" s="9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S5" s="58"/>
      <c r="T5" s="188" t="s">
        <v>83</v>
      </c>
      <c r="U5" s="188"/>
      <c r="V5" s="188"/>
      <c r="W5" s="188"/>
      <c r="X5" s="188"/>
      <c r="Y5" s="188"/>
      <c r="Z5" s="188"/>
      <c r="AA5" s="188"/>
      <c r="AB5" s="188"/>
      <c r="AC5" s="58"/>
      <c r="AD5" s="58"/>
      <c r="AE5" s="58"/>
      <c r="AF5" s="58"/>
      <c r="AG5" s="58"/>
      <c r="AH5" s="58"/>
      <c r="AI5" s="58"/>
      <c r="AJ5" s="58"/>
      <c r="AL5" s="58"/>
    </row>
    <row r="6" spans="1:38" ht="21.75" customHeight="1">
      <c r="A6" s="99"/>
      <c r="B6" s="99"/>
      <c r="C6" s="99"/>
      <c r="D6" s="78"/>
      <c r="E6" s="79"/>
      <c r="F6" s="73"/>
      <c r="G6" s="73"/>
      <c r="H6" s="73"/>
      <c r="I6" s="73"/>
      <c r="J6" s="73" t="s">
        <v>328</v>
      </c>
      <c r="K6" s="73"/>
      <c r="L6" s="72"/>
      <c r="M6" s="73"/>
      <c r="N6" s="73"/>
      <c r="O6" s="73"/>
      <c r="P6" s="73"/>
      <c r="S6" s="73"/>
      <c r="T6" s="74"/>
      <c r="U6" s="73"/>
      <c r="V6" s="73" t="s">
        <v>138</v>
      </c>
      <c r="W6" s="73"/>
      <c r="X6" s="73" t="s">
        <v>138</v>
      </c>
      <c r="Y6" s="73"/>
      <c r="Z6" s="73"/>
      <c r="AA6" s="73"/>
      <c r="AB6" s="78"/>
      <c r="AC6" s="79"/>
      <c r="AD6" s="79"/>
      <c r="AE6" s="79"/>
      <c r="AF6" s="74"/>
      <c r="AG6" s="73"/>
      <c r="AH6" s="74"/>
      <c r="AI6" s="74"/>
      <c r="AJ6" s="73"/>
      <c r="AL6" s="100"/>
    </row>
    <row r="7" spans="1:38" ht="21.75" customHeight="1">
      <c r="A7" s="99"/>
      <c r="B7" s="99"/>
      <c r="C7" s="99"/>
      <c r="D7" s="78"/>
      <c r="E7" s="79"/>
      <c r="F7" s="73"/>
      <c r="G7" s="73"/>
      <c r="H7" s="73"/>
      <c r="I7" s="73"/>
      <c r="J7" s="73" t="s">
        <v>329</v>
      </c>
      <c r="K7" s="73"/>
      <c r="L7" s="72" t="s">
        <v>319</v>
      </c>
      <c r="M7" s="73"/>
      <c r="N7" s="73"/>
      <c r="O7" s="73"/>
      <c r="P7" s="73"/>
      <c r="S7" s="73"/>
      <c r="T7" s="74" t="s">
        <v>138</v>
      </c>
      <c r="U7" s="73"/>
      <c r="V7" s="73" t="s">
        <v>140</v>
      </c>
      <c r="W7" s="73"/>
      <c r="X7" s="73" t="s">
        <v>141</v>
      </c>
      <c r="Y7" s="73"/>
      <c r="Z7" s="73"/>
      <c r="AA7" s="73"/>
      <c r="AB7" s="78"/>
      <c r="AC7" s="79"/>
      <c r="AD7" s="79"/>
      <c r="AE7" s="79"/>
      <c r="AF7" s="74"/>
      <c r="AG7" s="73"/>
      <c r="AH7" s="74"/>
      <c r="AI7" s="74"/>
      <c r="AJ7" s="73"/>
      <c r="AL7" s="100"/>
    </row>
    <row r="8" spans="1:38" ht="21.75" customHeight="1">
      <c r="A8" s="99"/>
      <c r="B8" s="99"/>
      <c r="C8" s="99"/>
      <c r="D8" s="78"/>
      <c r="E8" s="79"/>
      <c r="F8" s="73"/>
      <c r="G8" s="73"/>
      <c r="H8" s="73"/>
      <c r="I8" s="73"/>
      <c r="J8" s="73" t="s">
        <v>142</v>
      </c>
      <c r="K8" s="73"/>
      <c r="L8" s="72" t="s">
        <v>143</v>
      </c>
      <c r="M8" s="73"/>
      <c r="N8" s="73"/>
      <c r="O8" s="73"/>
      <c r="P8" s="73"/>
      <c r="S8" s="73"/>
      <c r="T8" s="74" t="s">
        <v>140</v>
      </c>
      <c r="U8" s="73"/>
      <c r="V8" s="73" t="s">
        <v>144</v>
      </c>
      <c r="W8" s="73"/>
      <c r="X8" s="73" t="s">
        <v>145</v>
      </c>
      <c r="Y8" s="73"/>
      <c r="Z8" s="73" t="s">
        <v>146</v>
      </c>
      <c r="AA8" s="73"/>
      <c r="AB8" s="78" t="s">
        <v>84</v>
      </c>
      <c r="AC8" s="79"/>
      <c r="AD8" s="79"/>
      <c r="AE8" s="79"/>
      <c r="AF8" s="74"/>
      <c r="AG8" s="73"/>
      <c r="AH8" s="74"/>
      <c r="AI8" s="74"/>
      <c r="AJ8" s="73"/>
      <c r="AL8" s="100"/>
    </row>
    <row r="9" spans="1:38" ht="21.75" customHeight="1">
      <c r="A9" s="99"/>
      <c r="B9" s="99"/>
      <c r="C9" s="99"/>
      <c r="D9" s="80" t="s">
        <v>288</v>
      </c>
      <c r="E9" s="79"/>
      <c r="F9" s="73"/>
      <c r="G9" s="73"/>
      <c r="H9" s="73"/>
      <c r="I9" s="73"/>
      <c r="J9" s="73" t="s">
        <v>147</v>
      </c>
      <c r="K9" s="73"/>
      <c r="L9" s="72" t="s">
        <v>148</v>
      </c>
      <c r="M9" s="73"/>
      <c r="N9" s="73"/>
      <c r="O9" s="73"/>
      <c r="P9" s="78" t="s">
        <v>78</v>
      </c>
      <c r="S9" s="73"/>
      <c r="T9" s="74" t="s">
        <v>144</v>
      </c>
      <c r="U9" s="73"/>
      <c r="V9" s="74" t="s">
        <v>149</v>
      </c>
      <c r="W9" s="73"/>
      <c r="X9" s="74" t="s">
        <v>150</v>
      </c>
      <c r="Y9" s="73"/>
      <c r="Z9" s="73" t="s">
        <v>151</v>
      </c>
      <c r="AA9" s="73"/>
      <c r="AB9" s="78" t="s">
        <v>152</v>
      </c>
      <c r="AC9" s="79"/>
      <c r="AD9" s="74"/>
      <c r="AE9" s="79"/>
      <c r="AF9" s="75" t="s">
        <v>153</v>
      </c>
      <c r="AG9" s="73"/>
      <c r="AH9" s="74" t="s">
        <v>154</v>
      </c>
      <c r="AI9" s="74"/>
      <c r="AJ9" s="73" t="s">
        <v>147</v>
      </c>
      <c r="AL9" s="100"/>
    </row>
    <row r="10" spans="1:38" ht="21.75" customHeight="1">
      <c r="A10" s="99"/>
      <c r="B10" s="99"/>
      <c r="C10" s="99"/>
      <c r="D10" s="73" t="s">
        <v>155</v>
      </c>
      <c r="E10" s="73"/>
      <c r="F10" s="73" t="s">
        <v>156</v>
      </c>
      <c r="G10" s="73"/>
      <c r="H10" s="73"/>
      <c r="I10" s="73"/>
      <c r="J10" s="73" t="s">
        <v>157</v>
      </c>
      <c r="K10" s="73"/>
      <c r="L10" s="73" t="s">
        <v>158</v>
      </c>
      <c r="M10" s="73"/>
      <c r="N10" s="73" t="s">
        <v>159</v>
      </c>
      <c r="O10" s="73"/>
      <c r="P10" s="73" t="s">
        <v>160</v>
      </c>
      <c r="R10" s="73" t="s">
        <v>161</v>
      </c>
      <c r="S10" s="73"/>
      <c r="T10" s="75" t="s">
        <v>162</v>
      </c>
      <c r="U10" s="73"/>
      <c r="V10" s="75" t="s">
        <v>163</v>
      </c>
      <c r="W10" s="73"/>
      <c r="X10" s="75" t="s">
        <v>164</v>
      </c>
      <c r="Y10" s="73"/>
      <c r="Z10" s="73" t="s">
        <v>165</v>
      </c>
      <c r="AA10" s="73"/>
      <c r="AB10" s="73" t="s">
        <v>166</v>
      </c>
      <c r="AC10" s="73"/>
      <c r="AD10" s="74"/>
      <c r="AE10" s="73"/>
      <c r="AF10" s="75" t="s">
        <v>167</v>
      </c>
      <c r="AG10" s="73"/>
      <c r="AH10" s="74" t="s">
        <v>168</v>
      </c>
      <c r="AI10" s="74"/>
      <c r="AJ10" s="73" t="s">
        <v>169</v>
      </c>
      <c r="AL10" s="73" t="s">
        <v>154</v>
      </c>
    </row>
    <row r="11" spans="1:38" ht="21.75" customHeight="1">
      <c r="A11" s="56"/>
      <c r="B11" s="83"/>
      <c r="C11" s="83"/>
      <c r="D11" s="81" t="s">
        <v>170</v>
      </c>
      <c r="E11" s="73"/>
      <c r="F11" s="81" t="s">
        <v>171</v>
      </c>
      <c r="G11" s="73"/>
      <c r="H11" s="76" t="s">
        <v>172</v>
      </c>
      <c r="I11" s="73"/>
      <c r="J11" s="81" t="s">
        <v>173</v>
      </c>
      <c r="K11" s="73"/>
      <c r="L11" s="81" t="s">
        <v>174</v>
      </c>
      <c r="M11" s="73"/>
      <c r="N11" s="81" t="s">
        <v>175</v>
      </c>
      <c r="O11" s="73"/>
      <c r="P11" s="81" t="s">
        <v>176</v>
      </c>
      <c r="R11" s="81" t="s">
        <v>177</v>
      </c>
      <c r="S11" s="73"/>
      <c r="T11" s="82" t="s">
        <v>289</v>
      </c>
      <c r="U11" s="73"/>
      <c r="V11" s="76" t="s">
        <v>178</v>
      </c>
      <c r="W11" s="73"/>
      <c r="X11" s="76" t="s">
        <v>179</v>
      </c>
      <c r="Y11" s="73"/>
      <c r="Z11" s="81" t="s">
        <v>180</v>
      </c>
      <c r="AA11" s="73"/>
      <c r="AB11" s="81" t="s">
        <v>68</v>
      </c>
      <c r="AC11" s="73"/>
      <c r="AD11" s="76" t="s">
        <v>84</v>
      </c>
      <c r="AE11" s="73"/>
      <c r="AF11" s="101" t="s">
        <v>181</v>
      </c>
      <c r="AG11" s="73"/>
      <c r="AH11" s="76" t="s">
        <v>182</v>
      </c>
      <c r="AI11" s="74"/>
      <c r="AJ11" s="81" t="s">
        <v>183</v>
      </c>
      <c r="AL11" s="81" t="s">
        <v>168</v>
      </c>
    </row>
    <row r="12" spans="1:38" ht="21.65" customHeight="1">
      <c r="A12" s="56"/>
      <c r="B12" s="56"/>
      <c r="C12" s="56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L12" s="83"/>
    </row>
    <row r="13" spans="1:38" ht="22">
      <c r="A13" s="57" t="s">
        <v>198</v>
      </c>
      <c r="B13" s="57"/>
      <c r="C13" s="5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L13" s="60"/>
    </row>
    <row r="14" spans="1:38" s="58" customFormat="1" ht="20.75" customHeight="1">
      <c r="A14" s="57" t="s">
        <v>199</v>
      </c>
      <c r="B14" s="139"/>
      <c r="C14" s="139"/>
      <c r="D14" s="19">
        <v>8611242</v>
      </c>
      <c r="E14" s="16"/>
      <c r="F14" s="19">
        <v>57298909</v>
      </c>
      <c r="G14" s="19"/>
      <c r="H14" s="19">
        <v>3582872</v>
      </c>
      <c r="I14" s="16"/>
      <c r="J14" s="19">
        <v>5458941</v>
      </c>
      <c r="K14" s="16"/>
      <c r="L14" s="19">
        <v>-9917</v>
      </c>
      <c r="M14" s="16"/>
      <c r="N14" s="19">
        <v>929166</v>
      </c>
      <c r="O14" s="16"/>
      <c r="P14" s="19">
        <v>128763610</v>
      </c>
      <c r="Q14" s="102"/>
      <c r="R14" s="19">
        <v>-10332356</v>
      </c>
      <c r="S14" s="16"/>
      <c r="T14" s="19">
        <v>23538601</v>
      </c>
      <c r="U14" s="16"/>
      <c r="V14" s="19">
        <v>-227445</v>
      </c>
      <c r="W14" s="11"/>
      <c r="X14" s="19">
        <v>2746664</v>
      </c>
      <c r="Y14" s="11"/>
      <c r="Z14" s="19">
        <v>-18058126</v>
      </c>
      <c r="AA14" s="16"/>
      <c r="AB14" s="19">
        <f>SUM(T14:Z14)</f>
        <v>7999694</v>
      </c>
      <c r="AC14" s="16"/>
      <c r="AD14" s="19">
        <f>SUM(D14:R14,AB14)</f>
        <v>202302161</v>
      </c>
      <c r="AE14" s="16"/>
      <c r="AF14" s="19">
        <v>15000000</v>
      </c>
      <c r="AG14" s="103"/>
      <c r="AH14" s="19">
        <f>SUM(AD14:AF14)</f>
        <v>217302161</v>
      </c>
      <c r="AI14" s="103"/>
      <c r="AJ14" s="19">
        <v>72049528</v>
      </c>
      <c r="AK14" s="102"/>
      <c r="AL14" s="19">
        <f>SUM(AH14:AJ14)</f>
        <v>289351689</v>
      </c>
    </row>
    <row r="15" spans="1:38" s="58" customFormat="1" ht="20.75" customHeight="1">
      <c r="A15" s="58" t="s">
        <v>184</v>
      </c>
      <c r="B15" s="57"/>
      <c r="C15" s="57"/>
      <c r="D15" s="19"/>
      <c r="E15" s="16"/>
      <c r="F15" s="19"/>
      <c r="G15" s="19"/>
      <c r="H15" s="19"/>
      <c r="I15" s="16"/>
      <c r="J15" s="19"/>
      <c r="K15" s="16"/>
      <c r="L15" s="19"/>
      <c r="M15" s="16"/>
      <c r="N15" s="19"/>
      <c r="O15" s="16"/>
      <c r="P15" s="19"/>
      <c r="R15" s="19"/>
      <c r="S15" s="16"/>
      <c r="T15" s="19"/>
      <c r="U15" s="16"/>
      <c r="V15" s="19"/>
      <c r="W15" s="11"/>
      <c r="X15" s="19"/>
      <c r="Y15" s="11"/>
      <c r="Z15" s="19"/>
      <c r="AA15" s="16"/>
      <c r="AB15" s="19"/>
      <c r="AC15" s="16"/>
      <c r="AD15" s="19"/>
      <c r="AE15" s="16"/>
      <c r="AF15" s="19"/>
      <c r="AG15" s="59"/>
      <c r="AH15" s="19"/>
      <c r="AI15" s="59"/>
      <c r="AJ15" s="19"/>
      <c r="AL15" s="19"/>
    </row>
    <row r="16" spans="1:38" s="58" customFormat="1" ht="20.75" customHeight="1">
      <c r="A16" s="87" t="s">
        <v>200</v>
      </c>
      <c r="B16" s="57"/>
      <c r="C16" s="57"/>
      <c r="D16" s="19"/>
      <c r="E16" s="16"/>
      <c r="F16" s="19"/>
      <c r="G16" s="19"/>
      <c r="H16" s="19"/>
      <c r="I16" s="16"/>
      <c r="J16" s="19"/>
      <c r="K16" s="16"/>
      <c r="L16" s="19"/>
      <c r="M16" s="16"/>
      <c r="N16" s="19"/>
      <c r="O16" s="16"/>
      <c r="P16" s="19"/>
      <c r="R16" s="19"/>
      <c r="S16" s="16"/>
      <c r="T16" s="19"/>
      <c r="U16" s="16"/>
      <c r="V16" s="19"/>
      <c r="W16" s="11"/>
      <c r="X16" s="19"/>
      <c r="Y16" s="11"/>
      <c r="Z16" s="19"/>
      <c r="AA16" s="16"/>
      <c r="AB16" s="19"/>
      <c r="AC16" s="16"/>
      <c r="AD16" s="19"/>
      <c r="AE16" s="16"/>
      <c r="AF16" s="19"/>
      <c r="AG16" s="59"/>
      <c r="AH16" s="19"/>
      <c r="AI16" s="59"/>
      <c r="AJ16" s="19"/>
      <c r="AL16" s="19"/>
    </row>
    <row r="17" spans="1:38" s="58" customFormat="1" ht="20.75" customHeight="1">
      <c r="A17" s="56" t="s">
        <v>201</v>
      </c>
      <c r="B17" s="71"/>
      <c r="C17" s="57"/>
      <c r="D17" s="20">
        <v>0</v>
      </c>
      <c r="E17" s="105"/>
      <c r="F17" s="20">
        <v>0</v>
      </c>
      <c r="G17" s="39"/>
      <c r="H17" s="20">
        <v>0</v>
      </c>
      <c r="I17" s="105"/>
      <c r="J17" s="20">
        <v>0</v>
      </c>
      <c r="K17" s="105"/>
      <c r="L17" s="20">
        <v>0</v>
      </c>
      <c r="M17" s="105"/>
      <c r="N17" s="20">
        <v>0</v>
      </c>
      <c r="O17" s="105"/>
      <c r="P17" s="20">
        <v>0</v>
      </c>
      <c r="R17" s="20">
        <v>0</v>
      </c>
      <c r="S17" s="106"/>
      <c r="T17" s="20">
        <v>0</v>
      </c>
      <c r="U17" s="105"/>
      <c r="V17" s="20">
        <v>0</v>
      </c>
      <c r="W17" s="107"/>
      <c r="X17" s="20">
        <v>0</v>
      </c>
      <c r="Y17" s="107"/>
      <c r="Z17" s="20">
        <v>0</v>
      </c>
      <c r="AA17" s="106"/>
      <c r="AB17" s="20">
        <f>SUM(T17:Z17)</f>
        <v>0</v>
      </c>
      <c r="AC17" s="106"/>
      <c r="AD17" s="20">
        <f>SUM(D17:R17,AB17)</f>
        <v>0</v>
      </c>
      <c r="AE17" s="106"/>
      <c r="AF17" s="20">
        <v>0</v>
      </c>
      <c r="AG17" s="106"/>
      <c r="AH17" s="20">
        <f>SUM(AD17:AF17)</f>
        <v>0</v>
      </c>
      <c r="AI17" s="39"/>
      <c r="AJ17" s="20">
        <v>-199420</v>
      </c>
      <c r="AK17" s="63"/>
      <c r="AL17" s="20">
        <f>SUM(AH17:AJ17)</f>
        <v>-199420</v>
      </c>
    </row>
    <row r="18" spans="1:38" s="58" customFormat="1" ht="20.75" customHeight="1">
      <c r="A18" s="87" t="s">
        <v>202</v>
      </c>
      <c r="B18" s="57"/>
      <c r="C18" s="57"/>
      <c r="D18" s="17">
        <f>SUM(D17:D17)</f>
        <v>0</v>
      </c>
      <c r="E18" s="15"/>
      <c r="F18" s="17">
        <f>SUM(F17:F17)</f>
        <v>0</v>
      </c>
      <c r="G18" s="51"/>
      <c r="H18" s="17">
        <f>SUM(H17:H17)</f>
        <v>0</v>
      </c>
      <c r="I18" s="15"/>
      <c r="J18" s="17">
        <f>SUM(J17:J17)</f>
        <v>0</v>
      </c>
      <c r="K18" s="15"/>
      <c r="L18" s="17">
        <f>SUM(L17:L17)</f>
        <v>0</v>
      </c>
      <c r="M18" s="15"/>
      <c r="N18" s="17">
        <f>SUM(N17:N17)</f>
        <v>0</v>
      </c>
      <c r="O18" s="15"/>
      <c r="P18" s="17">
        <f>SUM(P17:P17)</f>
        <v>0</v>
      </c>
      <c r="R18" s="17">
        <f>SUM(R17:R17)</f>
        <v>0</v>
      </c>
      <c r="S18" s="15"/>
      <c r="T18" s="17">
        <f>SUM(T17:T17)</f>
        <v>0</v>
      </c>
      <c r="U18" s="15"/>
      <c r="V18" s="17">
        <f>SUM(V17:V17)</f>
        <v>0</v>
      </c>
      <c r="W18" s="52"/>
      <c r="X18" s="17">
        <f>SUM(X17:X17)</f>
        <v>0</v>
      </c>
      <c r="Y18" s="52"/>
      <c r="Z18" s="17">
        <f>SUM(Z17:Z17)</f>
        <v>0</v>
      </c>
      <c r="AA18" s="15"/>
      <c r="AB18" s="17">
        <f>SUM(AB17:AB17)</f>
        <v>0</v>
      </c>
      <c r="AC18" s="15"/>
      <c r="AD18" s="17">
        <f>SUM(AD17:AD17)</f>
        <v>0</v>
      </c>
      <c r="AE18" s="15"/>
      <c r="AF18" s="17">
        <f>SUM(AF17:AF17)</f>
        <v>0</v>
      </c>
      <c r="AG18" s="59"/>
      <c r="AH18" s="17">
        <f>SUM(AH17:AH17)</f>
        <v>0</v>
      </c>
      <c r="AI18" s="59"/>
      <c r="AJ18" s="17">
        <f>SUM(AJ17:AJ17)</f>
        <v>-199420</v>
      </c>
      <c r="AL18" s="17">
        <f>SUM(AL17:AL17)</f>
        <v>-199420</v>
      </c>
    </row>
    <row r="19" spans="1:38" s="58" customFormat="1" ht="20.75" customHeight="1">
      <c r="A19" s="88" t="s">
        <v>185</v>
      </c>
      <c r="B19" s="57"/>
      <c r="C19" s="57"/>
      <c r="D19" s="16"/>
      <c r="E19" s="15"/>
      <c r="F19" s="16"/>
      <c r="G19" s="16"/>
      <c r="H19" s="16"/>
      <c r="I19" s="15"/>
      <c r="J19" s="16"/>
      <c r="K19" s="16"/>
      <c r="L19" s="16"/>
      <c r="M19" s="16"/>
      <c r="N19" s="16"/>
      <c r="O19" s="16"/>
      <c r="P19" s="16"/>
      <c r="S19" s="15"/>
      <c r="T19" s="16"/>
      <c r="U19" s="15"/>
      <c r="V19" s="16"/>
      <c r="W19" s="11"/>
      <c r="X19" s="16"/>
      <c r="Y19" s="11"/>
      <c r="Z19" s="16"/>
      <c r="AA19" s="15"/>
      <c r="AB19" s="16"/>
      <c r="AC19" s="16"/>
      <c r="AD19" s="16"/>
      <c r="AE19" s="16"/>
      <c r="AF19" s="16"/>
      <c r="AG19" s="59"/>
      <c r="AH19" s="10"/>
      <c r="AI19" s="59"/>
      <c r="AJ19" s="10"/>
      <c r="AL19" s="60"/>
    </row>
    <row r="20" spans="1:38" s="58" customFormat="1" ht="20.75" customHeight="1">
      <c r="A20" s="56" t="s">
        <v>186</v>
      </c>
      <c r="B20" s="57"/>
      <c r="C20" s="57"/>
      <c r="D20" s="16"/>
      <c r="E20" s="15"/>
      <c r="F20" s="16"/>
      <c r="G20" s="16"/>
      <c r="H20" s="16"/>
      <c r="I20" s="15"/>
      <c r="J20" s="16"/>
      <c r="K20" s="16"/>
      <c r="L20" s="16"/>
      <c r="M20" s="16"/>
      <c r="N20" s="16"/>
      <c r="O20" s="16"/>
      <c r="P20" s="16"/>
      <c r="S20" s="15"/>
      <c r="T20" s="16"/>
      <c r="U20" s="15"/>
      <c r="V20" s="16"/>
      <c r="W20" s="11"/>
      <c r="X20" s="16"/>
      <c r="Y20" s="11"/>
      <c r="Z20" s="16"/>
      <c r="AA20" s="15"/>
      <c r="AB20" s="16"/>
      <c r="AC20" s="16"/>
      <c r="AD20" s="16"/>
      <c r="AE20" s="16"/>
      <c r="AF20" s="16"/>
      <c r="AG20" s="59"/>
      <c r="AH20" s="10"/>
      <c r="AI20" s="59"/>
      <c r="AJ20" s="10"/>
      <c r="AL20" s="60"/>
    </row>
    <row r="21" spans="1:38" s="58" customFormat="1" ht="20.75" customHeight="1">
      <c r="A21" s="56" t="s">
        <v>187</v>
      </c>
      <c r="B21" s="61"/>
      <c r="C21" s="62"/>
      <c r="D21" s="10">
        <v>0</v>
      </c>
      <c r="E21" s="13"/>
      <c r="F21" s="10">
        <v>0</v>
      </c>
      <c r="G21" s="10"/>
      <c r="H21" s="10">
        <v>0</v>
      </c>
      <c r="I21" s="10"/>
      <c r="J21" s="10">
        <v>-948093</v>
      </c>
      <c r="K21" s="10"/>
      <c r="L21" s="10">
        <v>0</v>
      </c>
      <c r="M21" s="10"/>
      <c r="N21" s="10">
        <v>0</v>
      </c>
      <c r="O21" s="10"/>
      <c r="P21" s="10">
        <v>0</v>
      </c>
      <c r="R21" s="10">
        <v>0</v>
      </c>
      <c r="S21" s="10"/>
      <c r="T21" s="10">
        <v>-80472</v>
      </c>
      <c r="U21" s="10"/>
      <c r="V21" s="10">
        <v>-3100</v>
      </c>
      <c r="W21" s="10"/>
      <c r="X21" s="10">
        <v>0</v>
      </c>
      <c r="Y21" s="10"/>
      <c r="Z21" s="10">
        <v>401376</v>
      </c>
      <c r="AA21" s="10"/>
      <c r="AB21" s="39">
        <f>SUM(T21:Z21)</f>
        <v>317804</v>
      </c>
      <c r="AC21" s="10"/>
      <c r="AD21" s="32">
        <f>SUM(D21:R21,AB21)</f>
        <v>-630289</v>
      </c>
      <c r="AE21" s="10"/>
      <c r="AF21" s="10">
        <v>0</v>
      </c>
      <c r="AG21" s="10"/>
      <c r="AH21" s="10">
        <f>SUM(AD21:AF21)</f>
        <v>-630289</v>
      </c>
      <c r="AI21" s="10"/>
      <c r="AJ21" s="10">
        <v>-29129124</v>
      </c>
      <c r="AK21" s="63"/>
      <c r="AL21" s="10">
        <f>SUM(AH21:AJ21)</f>
        <v>-29759413</v>
      </c>
    </row>
    <row r="22" spans="1:38" s="58" customFormat="1" ht="20.75" customHeight="1">
      <c r="A22" s="56" t="s">
        <v>188</v>
      </c>
      <c r="B22" s="61"/>
      <c r="C22" s="62"/>
      <c r="D22" s="20">
        <v>0</v>
      </c>
      <c r="E22" s="105"/>
      <c r="F22" s="20">
        <v>0</v>
      </c>
      <c r="G22" s="39"/>
      <c r="H22" s="20">
        <v>0</v>
      </c>
      <c r="I22" s="105"/>
      <c r="J22" s="20">
        <v>4342</v>
      </c>
      <c r="K22" s="105"/>
      <c r="L22" s="20">
        <v>0</v>
      </c>
      <c r="M22" s="105"/>
      <c r="N22" s="20">
        <v>0</v>
      </c>
      <c r="O22" s="105"/>
      <c r="P22" s="20">
        <v>0</v>
      </c>
      <c r="R22" s="20">
        <v>0</v>
      </c>
      <c r="S22" s="106"/>
      <c r="T22" s="20">
        <v>0</v>
      </c>
      <c r="U22" s="105"/>
      <c r="V22" s="20">
        <v>0</v>
      </c>
      <c r="W22" s="107"/>
      <c r="X22" s="20">
        <v>0</v>
      </c>
      <c r="Y22" s="107"/>
      <c r="Z22" s="20">
        <v>0</v>
      </c>
      <c r="AA22" s="106"/>
      <c r="AB22" s="20">
        <f>SUM(T22:Z22)</f>
        <v>0</v>
      </c>
      <c r="AC22" s="106"/>
      <c r="AD22" s="20">
        <f>SUM(D22:R22,AB22)</f>
        <v>4342</v>
      </c>
      <c r="AE22" s="106"/>
      <c r="AF22" s="20">
        <v>0</v>
      </c>
      <c r="AG22" s="106"/>
      <c r="AH22" s="20">
        <f>SUM(AD22:AF22)</f>
        <v>4342</v>
      </c>
      <c r="AI22" s="39"/>
      <c r="AJ22" s="20">
        <v>0</v>
      </c>
      <c r="AK22" s="63"/>
      <c r="AL22" s="20">
        <f>SUM(AH22:AJ22)</f>
        <v>4342</v>
      </c>
    </row>
    <row r="23" spans="1:38" s="58" customFormat="1" ht="20.75" customHeight="1">
      <c r="A23" s="89" t="s">
        <v>189</v>
      </c>
      <c r="B23" s="62"/>
      <c r="C23" s="62"/>
      <c r="D23" s="17">
        <f>SUM(D19:D22)</f>
        <v>0</v>
      </c>
      <c r="E23" s="15"/>
      <c r="F23" s="17">
        <f>SUM(F19:F22)</f>
        <v>0</v>
      </c>
      <c r="G23" s="19"/>
      <c r="H23" s="17">
        <f>SUM(H19:H22)</f>
        <v>0</v>
      </c>
      <c r="I23" s="15"/>
      <c r="J23" s="17">
        <f>SUM(J19:J22)</f>
        <v>-943751</v>
      </c>
      <c r="K23" s="16"/>
      <c r="L23" s="17">
        <f>SUM(L19:L22)</f>
        <v>0</v>
      </c>
      <c r="M23" s="16"/>
      <c r="N23" s="17">
        <f>SUM(N19:N22)</f>
        <v>0</v>
      </c>
      <c r="O23" s="16"/>
      <c r="P23" s="17">
        <f>SUM(P19:P22)</f>
        <v>0</v>
      </c>
      <c r="R23" s="17">
        <f>SUM(R19:R22)</f>
        <v>0</v>
      </c>
      <c r="S23" s="15"/>
      <c r="T23" s="17">
        <f>SUM(T19:T22)</f>
        <v>-80472</v>
      </c>
      <c r="U23" s="15"/>
      <c r="V23" s="17">
        <f>SUM(V19:V22)</f>
        <v>-3100</v>
      </c>
      <c r="W23" s="11"/>
      <c r="X23" s="17">
        <f>SUM(X19:X22)</f>
        <v>0</v>
      </c>
      <c r="Y23" s="11"/>
      <c r="Z23" s="17">
        <f>SUM(Z19:Z22)</f>
        <v>401376</v>
      </c>
      <c r="AA23" s="15"/>
      <c r="AB23" s="17">
        <f>SUM(AB19:AB22)</f>
        <v>317804</v>
      </c>
      <c r="AC23" s="16"/>
      <c r="AD23" s="17">
        <f>SUM(AD19:AD22)</f>
        <v>-625947</v>
      </c>
      <c r="AE23" s="16"/>
      <c r="AF23" s="17">
        <f>SUM(AF19:AF22)</f>
        <v>0</v>
      </c>
      <c r="AG23" s="59"/>
      <c r="AH23" s="17">
        <f>SUM(AH19:AH22)</f>
        <v>-625947</v>
      </c>
      <c r="AI23" s="59"/>
      <c r="AJ23" s="17">
        <f>SUM(AJ19:AJ22)</f>
        <v>-29129124</v>
      </c>
      <c r="AL23" s="17">
        <f>SUM(AL19:AL22)</f>
        <v>-29755071</v>
      </c>
    </row>
    <row r="24" spans="1:38" s="58" customFormat="1" ht="20.75" customHeight="1">
      <c r="A24" s="62" t="s">
        <v>190</v>
      </c>
      <c r="B24" s="62"/>
      <c r="C24" s="62"/>
      <c r="D24" s="17">
        <f>SUM(D18,D23)</f>
        <v>0</v>
      </c>
      <c r="E24" s="59"/>
      <c r="F24" s="17">
        <f>SUM(F18,F23)</f>
        <v>0</v>
      </c>
      <c r="G24" s="19"/>
      <c r="H24" s="17">
        <f>SUM(H18,H23)</f>
        <v>0</v>
      </c>
      <c r="I24" s="59"/>
      <c r="J24" s="17">
        <f>SUM(J18,J23)</f>
        <v>-943751</v>
      </c>
      <c r="K24" s="16"/>
      <c r="L24" s="17">
        <f>SUM(L18,L23)</f>
        <v>0</v>
      </c>
      <c r="M24" s="16"/>
      <c r="N24" s="17">
        <f>SUM(N18,N23)</f>
        <v>0</v>
      </c>
      <c r="O24" s="16"/>
      <c r="P24" s="17">
        <f>SUM(P18,P23)</f>
        <v>0</v>
      </c>
      <c r="Q24" s="19"/>
      <c r="R24" s="17">
        <f>SUM(R18,R23)</f>
        <v>0</v>
      </c>
      <c r="S24" s="59"/>
      <c r="T24" s="17">
        <f>SUM(T18,T23)</f>
        <v>-80472</v>
      </c>
      <c r="U24" s="59"/>
      <c r="V24" s="17">
        <f>SUM(V18,V23)</f>
        <v>-3100</v>
      </c>
      <c r="W24" s="59"/>
      <c r="X24" s="17">
        <f>SUM(X18,X23)</f>
        <v>0</v>
      </c>
      <c r="Y24" s="108"/>
      <c r="Z24" s="17">
        <f>SUM(Z18,Z23)</f>
        <v>401376</v>
      </c>
      <c r="AA24" s="59"/>
      <c r="AB24" s="17">
        <f>SUM(AB18,AB23)</f>
        <v>317804</v>
      </c>
      <c r="AC24" s="59"/>
      <c r="AD24" s="17">
        <f>SUM(AD18,AD23)</f>
        <v>-625947</v>
      </c>
      <c r="AE24" s="59"/>
      <c r="AF24" s="17">
        <f>SUM(AF18,AF23)</f>
        <v>0</v>
      </c>
      <c r="AG24" s="59"/>
      <c r="AH24" s="17">
        <f>SUM(AH18,AH23)</f>
        <v>-625947</v>
      </c>
      <c r="AI24" s="59"/>
      <c r="AJ24" s="17">
        <f>SUM(AJ18,AJ23)</f>
        <v>-29328544</v>
      </c>
      <c r="AK24" s="59"/>
      <c r="AL24" s="17">
        <f>SUM(AL18,AL23)</f>
        <v>-29954491</v>
      </c>
    </row>
    <row r="25" spans="1:38" s="58" customFormat="1" ht="20.75" customHeight="1">
      <c r="A25" s="62" t="s">
        <v>191</v>
      </c>
      <c r="B25" s="62"/>
      <c r="C25" s="62"/>
      <c r="D25" s="16"/>
      <c r="E25" s="59"/>
      <c r="F25" s="16"/>
      <c r="G25" s="16"/>
      <c r="H25" s="16"/>
      <c r="I25" s="59"/>
      <c r="J25" s="16"/>
      <c r="K25" s="16"/>
      <c r="L25" s="16"/>
      <c r="M25" s="16"/>
      <c r="N25" s="16"/>
      <c r="O25" s="16"/>
      <c r="P25" s="16"/>
      <c r="S25" s="59"/>
      <c r="T25" s="16"/>
      <c r="U25" s="59"/>
      <c r="V25" s="16"/>
      <c r="W25" s="108"/>
      <c r="X25" s="16"/>
      <c r="Y25" s="108"/>
      <c r="Z25" s="16"/>
      <c r="AA25" s="59"/>
      <c r="AB25" s="16"/>
      <c r="AC25" s="59"/>
      <c r="AD25" s="13"/>
      <c r="AE25" s="16"/>
      <c r="AF25" s="16"/>
      <c r="AG25" s="59"/>
      <c r="AH25" s="10"/>
      <c r="AI25" s="59"/>
      <c r="AJ25" s="60"/>
      <c r="AL25" s="60"/>
    </row>
    <row r="26" spans="1:38" ht="20.75" customHeight="1">
      <c r="A26" s="56" t="s">
        <v>192</v>
      </c>
      <c r="B26" s="62"/>
      <c r="C26" s="62"/>
      <c r="D26" s="10">
        <v>0</v>
      </c>
      <c r="E26" s="13"/>
      <c r="F26" s="10">
        <v>0</v>
      </c>
      <c r="G26" s="10"/>
      <c r="H26" s="10">
        <v>0</v>
      </c>
      <c r="I26" s="10"/>
      <c r="J26" s="10">
        <v>0</v>
      </c>
      <c r="K26" s="10"/>
      <c r="L26" s="10">
        <v>0</v>
      </c>
      <c r="M26" s="10"/>
      <c r="N26" s="10">
        <v>0</v>
      </c>
      <c r="O26" s="10"/>
      <c r="P26" s="10">
        <v>2842049</v>
      </c>
      <c r="R26" s="10">
        <v>0</v>
      </c>
      <c r="S26" s="10"/>
      <c r="T26" s="10">
        <v>0</v>
      </c>
      <c r="U26" s="10"/>
      <c r="V26" s="10">
        <v>0</v>
      </c>
      <c r="W26" s="10"/>
      <c r="X26" s="10">
        <v>0</v>
      </c>
      <c r="Y26" s="10"/>
      <c r="Z26" s="10">
        <v>0</v>
      </c>
      <c r="AA26" s="10"/>
      <c r="AB26" s="39">
        <f>SUM(T26:Z26)</f>
        <v>0</v>
      </c>
      <c r="AC26" s="10"/>
      <c r="AD26" s="32">
        <f>SUM(D26:R26,AB26)</f>
        <v>2842049</v>
      </c>
      <c r="AE26" s="16"/>
      <c r="AF26" s="10">
        <v>0</v>
      </c>
      <c r="AG26" s="10"/>
      <c r="AH26" s="32">
        <f>SUM(AD26:AF26)</f>
        <v>2842049</v>
      </c>
      <c r="AI26" s="10"/>
      <c r="AJ26" s="10">
        <v>154051</v>
      </c>
      <c r="AL26" s="32">
        <f>SUM(AH26:AJ26)</f>
        <v>2996100</v>
      </c>
    </row>
    <row r="27" spans="1:38" ht="20.75" customHeight="1">
      <c r="A27" s="86" t="s">
        <v>193</v>
      </c>
      <c r="B27" s="62"/>
      <c r="C27" s="62"/>
      <c r="D27" s="39"/>
      <c r="E27" s="13"/>
      <c r="F27" s="39"/>
      <c r="G27" s="13"/>
      <c r="H27" s="39"/>
      <c r="I27" s="13"/>
      <c r="J27" s="39"/>
      <c r="K27" s="13"/>
      <c r="L27" s="39"/>
      <c r="M27" s="13"/>
      <c r="N27" s="39"/>
      <c r="O27" s="13"/>
      <c r="P27" s="12"/>
      <c r="R27" s="39"/>
      <c r="S27" s="109"/>
      <c r="T27" s="39"/>
      <c r="U27" s="13"/>
      <c r="V27" s="39"/>
      <c r="W27" s="9"/>
      <c r="X27" s="39"/>
      <c r="Y27" s="9"/>
      <c r="Z27" s="39"/>
      <c r="AA27" s="13"/>
      <c r="AB27" s="39"/>
      <c r="AC27" s="109"/>
      <c r="AD27" s="10"/>
      <c r="AE27" s="109"/>
      <c r="AF27" s="39"/>
      <c r="AG27" s="109"/>
      <c r="AH27" s="32"/>
      <c r="AI27" s="109"/>
      <c r="AJ27" s="10"/>
      <c r="AL27" s="32"/>
    </row>
    <row r="28" spans="1:38" ht="20.75" customHeight="1">
      <c r="A28" s="86" t="s">
        <v>194</v>
      </c>
      <c r="B28" s="62"/>
      <c r="C28" s="62"/>
      <c r="D28" s="10">
        <v>0</v>
      </c>
      <c r="E28" s="13"/>
      <c r="F28" s="10">
        <v>0</v>
      </c>
      <c r="G28" s="10"/>
      <c r="H28" s="10">
        <v>0</v>
      </c>
      <c r="I28" s="13"/>
      <c r="J28" s="10">
        <v>0</v>
      </c>
      <c r="K28" s="13"/>
      <c r="L28" s="10">
        <v>0</v>
      </c>
      <c r="M28" s="13"/>
      <c r="N28" s="10">
        <v>0</v>
      </c>
      <c r="O28" s="13"/>
      <c r="P28" s="10">
        <v>1504</v>
      </c>
      <c r="R28" s="10">
        <v>0</v>
      </c>
      <c r="S28" s="109"/>
      <c r="T28" s="10">
        <v>0</v>
      </c>
      <c r="U28" s="10"/>
      <c r="V28" s="10">
        <v>0</v>
      </c>
      <c r="W28" s="10"/>
      <c r="X28" s="10">
        <v>0</v>
      </c>
      <c r="Y28" s="10"/>
      <c r="Z28" s="10">
        <v>0</v>
      </c>
      <c r="AA28" s="10"/>
      <c r="AB28" s="39">
        <f>SUM(T28:Z28)</f>
        <v>0</v>
      </c>
      <c r="AC28" s="10"/>
      <c r="AD28" s="32">
        <f>SUM(D28:R28,AB28)</f>
        <v>1504</v>
      </c>
      <c r="AE28" s="109"/>
      <c r="AF28" s="10">
        <v>0</v>
      </c>
      <c r="AG28" s="109"/>
      <c r="AH28" s="32">
        <f>SUM(AD28:AF28)</f>
        <v>1504</v>
      </c>
      <c r="AI28" s="109"/>
      <c r="AJ28" s="10">
        <v>-1</v>
      </c>
      <c r="AL28" s="32">
        <f>SUM(AH28:AJ28)</f>
        <v>1503</v>
      </c>
    </row>
    <row r="29" spans="1:38" ht="20.75" customHeight="1">
      <c r="A29" s="86" t="s">
        <v>195</v>
      </c>
      <c r="B29" s="86"/>
      <c r="C29" s="86"/>
      <c r="D29" s="14">
        <v>0</v>
      </c>
      <c r="E29" s="13"/>
      <c r="F29" s="14">
        <v>0</v>
      </c>
      <c r="G29" s="10"/>
      <c r="H29" s="14">
        <v>0</v>
      </c>
      <c r="I29" s="13"/>
      <c r="J29" s="14">
        <v>0</v>
      </c>
      <c r="K29" s="13"/>
      <c r="L29" s="14">
        <v>0</v>
      </c>
      <c r="M29" s="13"/>
      <c r="N29" s="14">
        <v>0</v>
      </c>
      <c r="O29" s="13"/>
      <c r="P29" s="14">
        <v>0</v>
      </c>
      <c r="R29" s="14">
        <v>0</v>
      </c>
      <c r="S29" s="13"/>
      <c r="T29" s="14">
        <v>-814</v>
      </c>
      <c r="U29" s="13"/>
      <c r="V29" s="14">
        <v>1542713</v>
      </c>
      <c r="W29" s="70"/>
      <c r="X29" s="14">
        <v>1181964</v>
      </c>
      <c r="Y29" s="70"/>
      <c r="Z29" s="14">
        <v>-2878539</v>
      </c>
      <c r="AA29" s="109"/>
      <c r="AB29" s="39">
        <f>SUM(T29:Z29)</f>
        <v>-154676</v>
      </c>
      <c r="AC29" s="10"/>
      <c r="AD29" s="20">
        <f>SUM(D29:R29,AB29)</f>
        <v>-154676</v>
      </c>
      <c r="AE29" s="109"/>
      <c r="AF29" s="14">
        <v>0</v>
      </c>
      <c r="AG29" s="109"/>
      <c r="AH29" s="20">
        <f>SUM(AD29:AF29)</f>
        <v>-154676</v>
      </c>
      <c r="AI29" s="109"/>
      <c r="AJ29" s="14">
        <v>-427236</v>
      </c>
      <c r="AL29" s="20">
        <f>SUM(AH29:AJ29)</f>
        <v>-581912</v>
      </c>
    </row>
    <row r="30" spans="1:38" s="58" customFormat="1" ht="20.75" customHeight="1">
      <c r="A30" s="62" t="s">
        <v>196</v>
      </c>
      <c r="B30" s="86"/>
      <c r="C30" s="86"/>
      <c r="D30" s="21">
        <f>SUM(D25:D29)</f>
        <v>0</v>
      </c>
      <c r="E30" s="16"/>
      <c r="F30" s="21">
        <f>SUM(F25:F29)</f>
        <v>0</v>
      </c>
      <c r="G30" s="19"/>
      <c r="H30" s="21">
        <f>SUM(H25:H29)</f>
        <v>0</v>
      </c>
      <c r="I30" s="16"/>
      <c r="J30" s="21">
        <f>SUM(J25:J29)</f>
        <v>0</v>
      </c>
      <c r="K30" s="16"/>
      <c r="L30" s="21">
        <f>SUM(L25:L29)</f>
        <v>0</v>
      </c>
      <c r="M30" s="16"/>
      <c r="N30" s="21">
        <f>SUM(N25:N29)</f>
        <v>0</v>
      </c>
      <c r="O30" s="16"/>
      <c r="P30" s="21">
        <f>SUM(P25:P29)</f>
        <v>2843553</v>
      </c>
      <c r="R30" s="21">
        <f>SUM(R25:R29)</f>
        <v>0</v>
      </c>
      <c r="S30" s="110"/>
      <c r="T30" s="21">
        <f>SUM(T25:T29)</f>
        <v>-814</v>
      </c>
      <c r="U30" s="16"/>
      <c r="V30" s="21">
        <f>SUM(V25:V29)</f>
        <v>1542713</v>
      </c>
      <c r="W30" s="111"/>
      <c r="X30" s="21">
        <f>SUM(X25:X29)</f>
        <v>1181964</v>
      </c>
      <c r="Y30" s="111"/>
      <c r="Z30" s="21">
        <f>SUM(Z25:Z29)</f>
        <v>-2878539</v>
      </c>
      <c r="AA30" s="110"/>
      <c r="AB30" s="21">
        <f>SUM(AB25:AB29)</f>
        <v>-154676</v>
      </c>
      <c r="AC30" s="110"/>
      <c r="AD30" s="21">
        <f>SUM(AD25:AD29)</f>
        <v>2688877</v>
      </c>
      <c r="AE30" s="110"/>
      <c r="AF30" s="21">
        <f>SUM(AF25:AF29)</f>
        <v>0</v>
      </c>
      <c r="AG30" s="110"/>
      <c r="AH30" s="21">
        <f>SUM(AH25:AH29)</f>
        <v>2688877</v>
      </c>
      <c r="AI30" s="110"/>
      <c r="AJ30" s="21">
        <f>SUM(AJ25:AJ29)</f>
        <v>-273186</v>
      </c>
      <c r="AL30" s="21">
        <f>SUM(AL25:AL29)</f>
        <v>2415691</v>
      </c>
    </row>
    <row r="31" spans="1:38" s="58" customFormat="1" ht="20.75" customHeight="1">
      <c r="A31" s="86" t="s">
        <v>275</v>
      </c>
      <c r="B31" s="86"/>
      <c r="C31" s="86"/>
      <c r="D31" s="19"/>
      <c r="E31" s="16"/>
      <c r="F31" s="19"/>
      <c r="G31" s="19"/>
      <c r="H31" s="19"/>
      <c r="I31" s="16"/>
      <c r="J31" s="19"/>
      <c r="K31" s="16"/>
      <c r="L31" s="19"/>
      <c r="M31" s="16"/>
      <c r="N31" s="19"/>
      <c r="O31" s="16"/>
      <c r="P31" s="19"/>
      <c r="R31" s="19"/>
      <c r="S31" s="110"/>
      <c r="T31" s="19"/>
      <c r="U31" s="16"/>
      <c r="V31" s="19"/>
      <c r="W31" s="111"/>
      <c r="X31" s="19"/>
      <c r="Y31" s="111"/>
      <c r="Z31" s="19"/>
      <c r="AA31" s="110"/>
      <c r="AB31" s="19"/>
      <c r="AC31" s="110"/>
      <c r="AD31" s="19"/>
      <c r="AE31" s="110"/>
      <c r="AF31" s="19"/>
      <c r="AG31" s="110"/>
      <c r="AH31" s="19"/>
      <c r="AI31" s="110"/>
      <c r="AJ31" s="19"/>
      <c r="AL31" s="19"/>
    </row>
    <row r="32" spans="1:38" ht="20.75" customHeight="1">
      <c r="A32" s="112" t="s">
        <v>274</v>
      </c>
      <c r="B32" s="61"/>
      <c r="C32" s="86"/>
      <c r="D32" s="10">
        <v>0</v>
      </c>
      <c r="E32" s="13"/>
      <c r="F32" s="10">
        <v>0</v>
      </c>
      <c r="G32" s="10"/>
      <c r="H32" s="10">
        <v>0</v>
      </c>
      <c r="I32" s="13"/>
      <c r="J32" s="10">
        <v>0</v>
      </c>
      <c r="K32" s="13"/>
      <c r="L32" s="10">
        <v>0</v>
      </c>
      <c r="M32" s="13"/>
      <c r="N32" s="10">
        <v>0</v>
      </c>
      <c r="O32" s="13"/>
      <c r="P32" s="10">
        <v>-412077</v>
      </c>
      <c r="R32" s="10">
        <v>0</v>
      </c>
      <c r="S32" s="106"/>
      <c r="T32" s="10">
        <v>0</v>
      </c>
      <c r="U32" s="13"/>
      <c r="V32" s="10">
        <v>0</v>
      </c>
      <c r="W32" s="107"/>
      <c r="X32" s="10">
        <v>0</v>
      </c>
      <c r="Y32" s="107"/>
      <c r="Z32" s="10">
        <v>0</v>
      </c>
      <c r="AA32" s="106"/>
      <c r="AB32" s="10">
        <f>SUM(T32:Z32)</f>
        <v>0</v>
      </c>
      <c r="AC32" s="106"/>
      <c r="AD32" s="32">
        <f>SUM(D32:R32,AB32)</f>
        <v>-412077</v>
      </c>
      <c r="AE32" s="106"/>
      <c r="AF32" s="10">
        <v>0</v>
      </c>
      <c r="AG32" s="106"/>
      <c r="AH32" s="10">
        <f>SUM(AD32:AF32)</f>
        <v>-412077</v>
      </c>
      <c r="AI32" s="10"/>
      <c r="AJ32" s="10">
        <v>0</v>
      </c>
      <c r="AL32" s="10">
        <f>SUM(AH32:AJ32)</f>
        <v>-412077</v>
      </c>
    </row>
    <row r="33" spans="1:38" ht="20.75" customHeight="1">
      <c r="A33" s="86" t="s">
        <v>203</v>
      </c>
      <c r="B33" s="61"/>
      <c r="C33" s="86"/>
      <c r="D33" s="14">
        <v>0</v>
      </c>
      <c r="E33" s="13"/>
      <c r="F33" s="14">
        <v>0</v>
      </c>
      <c r="G33" s="10"/>
      <c r="H33" s="14">
        <v>0</v>
      </c>
      <c r="I33" s="13"/>
      <c r="J33" s="14">
        <v>0</v>
      </c>
      <c r="K33" s="13"/>
      <c r="L33" s="14">
        <v>0</v>
      </c>
      <c r="M33" s="13"/>
      <c r="N33" s="14">
        <v>0</v>
      </c>
      <c r="O33" s="13"/>
      <c r="P33" s="14">
        <v>73747</v>
      </c>
      <c r="R33" s="14">
        <v>0</v>
      </c>
      <c r="S33" s="106"/>
      <c r="T33" s="14">
        <v>-54281</v>
      </c>
      <c r="U33" s="13"/>
      <c r="V33" s="14">
        <v>0</v>
      </c>
      <c r="W33" s="107"/>
      <c r="X33" s="14">
        <v>0</v>
      </c>
      <c r="Y33" s="107"/>
      <c r="Z33" s="14">
        <v>0</v>
      </c>
      <c r="AA33" s="106"/>
      <c r="AB33" s="20">
        <f>SUM(T33:Z33)</f>
        <v>-54281</v>
      </c>
      <c r="AC33" s="106"/>
      <c r="AD33" s="20">
        <f>SUM(D33:R33,AB33)</f>
        <v>19466</v>
      </c>
      <c r="AE33" s="106"/>
      <c r="AF33" s="14">
        <v>0</v>
      </c>
      <c r="AG33" s="106"/>
      <c r="AH33" s="14">
        <f>SUM(AD33:AF33)</f>
        <v>19466</v>
      </c>
      <c r="AI33" s="10"/>
      <c r="AJ33" s="14">
        <v>0</v>
      </c>
      <c r="AL33" s="14">
        <f>SUM(AH33:AJ33)</f>
        <v>19466</v>
      </c>
    </row>
    <row r="34" spans="1:38" s="58" customFormat="1" ht="20.75" customHeight="1" thickBot="1">
      <c r="A34" s="57" t="s">
        <v>204</v>
      </c>
      <c r="B34" s="86"/>
      <c r="C34" s="86"/>
      <c r="D34" s="114">
        <f>D14+D30+D24+D32+D33</f>
        <v>8611242</v>
      </c>
      <c r="E34" s="60"/>
      <c r="F34" s="114">
        <f>F14+F30+F24+F32+F33</f>
        <v>57298909</v>
      </c>
      <c r="G34" s="60"/>
      <c r="H34" s="114">
        <f>H14+H30+H24+H32+H33</f>
        <v>3582872</v>
      </c>
      <c r="I34" s="60"/>
      <c r="J34" s="114">
        <f>J14+J30+J24+J32+J33</f>
        <v>4515190</v>
      </c>
      <c r="K34" s="60"/>
      <c r="L34" s="114">
        <f>L14+L30+L24+L32+L33</f>
        <v>-9917</v>
      </c>
      <c r="M34" s="60"/>
      <c r="N34" s="114">
        <f>N14+N30+N24+N32+N33</f>
        <v>929166</v>
      </c>
      <c r="O34" s="60"/>
      <c r="P34" s="114">
        <f>P14+P30+P24+P32+P33</f>
        <v>131268833</v>
      </c>
      <c r="R34" s="114">
        <f>R14+R30+R24+R32+R33</f>
        <v>-10332356</v>
      </c>
      <c r="S34" s="60"/>
      <c r="T34" s="114">
        <f>T14+T30+T24+T32+T33</f>
        <v>23403034</v>
      </c>
      <c r="U34" s="60"/>
      <c r="V34" s="114">
        <f>V14+V30+V24+V32+V33</f>
        <v>1312168</v>
      </c>
      <c r="W34" s="60"/>
      <c r="X34" s="114">
        <f>X14+X30+X24+X32+X33</f>
        <v>3928628</v>
      </c>
      <c r="Y34" s="60"/>
      <c r="Z34" s="114">
        <f>Z14+Z30+Z24+Z32+Z33</f>
        <v>-20535289</v>
      </c>
      <c r="AA34" s="60"/>
      <c r="AB34" s="114">
        <f>AB14+AB30+AB24+AB32+AB33</f>
        <v>8108541</v>
      </c>
      <c r="AC34" s="60"/>
      <c r="AD34" s="114">
        <f>AD14+AD30+AD24+AD32+AD33</f>
        <v>203972480</v>
      </c>
      <c r="AE34" s="60"/>
      <c r="AF34" s="114">
        <f>AF14+AF30+AF24+AF32+AF33</f>
        <v>15000000</v>
      </c>
      <c r="AG34" s="60"/>
      <c r="AH34" s="114">
        <f>AH14+AH30+AH24+AH32+AH33</f>
        <v>218972480</v>
      </c>
      <c r="AI34" s="60"/>
      <c r="AJ34" s="114">
        <f>AJ14+AJ30+AJ24+AJ32+AJ33</f>
        <v>42447798</v>
      </c>
      <c r="AL34" s="114">
        <f>AL14+AL30+AL24+AL32+AL33</f>
        <v>261420278</v>
      </c>
    </row>
    <row r="35" spans="1:38" ht="22" thickTop="1"/>
    <row r="36" spans="1:38" s="167" customFormat="1" ht="21.5" customHeight="1"/>
  </sheetData>
  <mergeCells count="2">
    <mergeCell ref="D4:AJ4"/>
    <mergeCell ref="T5:AB5"/>
  </mergeCells>
  <pageMargins left="0.8" right="0.4" top="0.48" bottom="0.5" header="0.5" footer="0.5"/>
  <pageSetup paperSize="9" scale="45" firstPageNumber="11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view="pageBreakPreview" zoomScale="60" zoomScaleNormal="44" workbookViewId="0"/>
  </sheetViews>
  <sheetFormatPr defaultColWidth="9" defaultRowHeight="21.5"/>
  <cols>
    <col min="1" max="1" width="67.8984375" style="63" customWidth="1"/>
    <col min="2" max="2" width="9.59765625" style="63" bestFit="1" customWidth="1"/>
    <col min="3" max="3" width="0.8984375" style="63" customWidth="1"/>
    <col min="4" max="4" width="10.8984375" style="63" customWidth="1"/>
    <col min="5" max="5" width="0.69921875" style="63" customWidth="1"/>
    <col min="6" max="6" width="12.59765625" style="63" customWidth="1"/>
    <col min="7" max="7" width="0.69921875" style="63" customWidth="1"/>
    <col min="8" max="8" width="13" style="63" bestFit="1" customWidth="1"/>
    <col min="9" max="9" width="0.8984375" style="63" customWidth="1"/>
    <col min="10" max="10" width="15.19921875" style="63" bestFit="1" customWidth="1"/>
    <col min="11" max="11" width="0.8984375" style="63" customWidth="1"/>
    <col min="12" max="12" width="16.69921875" style="63" bestFit="1" customWidth="1"/>
    <col min="13" max="13" width="0.8984375" style="63" customWidth="1"/>
    <col min="14" max="14" width="13.09765625" style="63" customWidth="1"/>
    <col min="15" max="15" width="0.8984375" style="63" customWidth="1"/>
    <col min="16" max="16" width="13.59765625" style="63" bestFit="1" customWidth="1"/>
    <col min="17" max="17" width="0.8984375" style="63" customWidth="1"/>
    <col min="18" max="18" width="13.59765625" style="63" bestFit="1" customWidth="1"/>
    <col min="19" max="19" width="0.8984375" style="63" customWidth="1"/>
    <col min="20" max="20" width="12.3984375" style="63" bestFit="1" customWidth="1"/>
    <col min="21" max="21" width="0.69921875" style="63" customWidth="1"/>
    <col min="22" max="22" width="13.09765625" style="63" customWidth="1"/>
    <col min="23" max="23" width="0.69921875" style="63" customWidth="1"/>
    <col min="24" max="24" width="16.8984375" style="63" customWidth="1"/>
    <col min="25" max="25" width="0.69921875" style="63" customWidth="1"/>
    <col min="26" max="26" width="17.5" style="63" bestFit="1" customWidth="1"/>
    <col min="27" max="27" width="0.69921875" style="63" customWidth="1"/>
    <col min="28" max="28" width="14.09765625" style="63" bestFit="1" customWidth="1"/>
    <col min="29" max="29" width="0.59765625" style="63" customWidth="1"/>
    <col min="30" max="30" width="13.69921875" style="63" customWidth="1"/>
    <col min="31" max="31" width="0.69921875" style="63" customWidth="1"/>
    <col min="32" max="32" width="13.59765625" style="63" bestFit="1" customWidth="1"/>
    <col min="33" max="33" width="0.8984375" style="63" customWidth="1"/>
    <col min="34" max="34" width="13.3984375" style="63" bestFit="1" customWidth="1"/>
    <col min="35" max="35" width="0.59765625" style="63" customWidth="1"/>
    <col min="36" max="36" width="13.59765625" style="63" bestFit="1" customWidth="1"/>
    <col min="37" max="37" width="0.59765625" style="63" customWidth="1"/>
    <col min="38" max="38" width="12.8984375" style="63" bestFit="1" customWidth="1"/>
    <col min="39" max="39" width="0.69921875" style="63" customWidth="1"/>
    <col min="40" max="40" width="14.8984375" style="63" customWidth="1"/>
    <col min="41" max="41" width="14.19921875" style="63" bestFit="1" customWidth="1"/>
    <col min="42" max="16384" width="9" style="63"/>
  </cols>
  <sheetData>
    <row r="1" spans="1:42" ht="24.75" customHeight="1">
      <c r="A1" s="92" t="s">
        <v>0</v>
      </c>
      <c r="B1" s="92"/>
      <c r="C1" s="92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3"/>
      <c r="U1" s="94"/>
      <c r="V1" s="93"/>
      <c r="W1" s="94"/>
      <c r="X1" s="94"/>
      <c r="Y1" s="94"/>
      <c r="Z1" s="93"/>
      <c r="AA1" s="94"/>
      <c r="AB1" s="93"/>
      <c r="AC1" s="93"/>
      <c r="AD1" s="93"/>
      <c r="AE1" s="93"/>
      <c r="AF1" s="93"/>
      <c r="AG1" s="93"/>
      <c r="AH1" s="94"/>
      <c r="AI1" s="94"/>
      <c r="AJ1" s="94"/>
      <c r="AK1" s="94"/>
      <c r="AL1" s="93"/>
    </row>
    <row r="2" spans="1:42" ht="24.75" customHeight="1">
      <c r="A2" s="92" t="s">
        <v>137</v>
      </c>
      <c r="B2" s="92"/>
      <c r="C2" s="92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3"/>
      <c r="U2" s="94"/>
      <c r="V2" s="93"/>
      <c r="W2" s="94"/>
      <c r="X2" s="94"/>
      <c r="Y2" s="94"/>
      <c r="Z2" s="93"/>
      <c r="AA2" s="94"/>
      <c r="AB2" s="93"/>
      <c r="AC2" s="93"/>
      <c r="AD2" s="93"/>
      <c r="AE2" s="93"/>
      <c r="AF2" s="93"/>
      <c r="AG2" s="93"/>
      <c r="AH2" s="94"/>
      <c r="AI2" s="94"/>
      <c r="AJ2" s="94"/>
      <c r="AK2" s="94"/>
      <c r="AL2" s="93"/>
    </row>
    <row r="3" spans="1:42" ht="23.25" customHeight="1">
      <c r="A3" s="92"/>
      <c r="B3" s="92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N3" s="95" t="s">
        <v>2</v>
      </c>
    </row>
    <row r="4" spans="1:42" ht="23.25" customHeight="1">
      <c r="A4" s="92"/>
      <c r="B4" s="92"/>
      <c r="C4" s="92"/>
      <c r="D4" s="182" t="s">
        <v>3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96"/>
      <c r="AN4" s="96"/>
    </row>
    <row r="5" spans="1:42" ht="22">
      <c r="A5" s="97"/>
      <c r="B5" s="97"/>
      <c r="C5" s="9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S5" s="58"/>
      <c r="T5" s="188" t="s">
        <v>83</v>
      </c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58"/>
      <c r="AF5" s="58"/>
      <c r="AG5" s="58"/>
      <c r="AH5" s="58"/>
      <c r="AI5" s="58"/>
      <c r="AJ5" s="58"/>
      <c r="AK5" s="58"/>
      <c r="AL5" s="58"/>
      <c r="AN5" s="58"/>
    </row>
    <row r="6" spans="1:42" ht="22">
      <c r="A6" s="97"/>
      <c r="B6" s="97"/>
      <c r="C6" s="97"/>
      <c r="D6" s="58"/>
      <c r="E6" s="58"/>
      <c r="F6" s="58"/>
      <c r="G6" s="58"/>
      <c r="H6" s="58"/>
      <c r="I6" s="58"/>
      <c r="J6" s="177" t="s">
        <v>328</v>
      </c>
      <c r="K6" s="58"/>
      <c r="L6" s="58"/>
      <c r="M6" s="58"/>
      <c r="N6" s="58"/>
      <c r="O6" s="58"/>
      <c r="P6" s="58"/>
      <c r="S6" s="58"/>
      <c r="T6" s="98"/>
      <c r="U6" s="98"/>
      <c r="V6" s="98"/>
      <c r="W6" s="98"/>
      <c r="X6" s="72" t="s">
        <v>138</v>
      </c>
      <c r="Y6" s="98"/>
      <c r="Z6" s="72"/>
      <c r="AA6" s="98"/>
      <c r="AB6" s="98"/>
      <c r="AC6" s="98"/>
      <c r="AD6" s="98"/>
      <c r="AE6" s="58"/>
      <c r="AF6" s="58"/>
      <c r="AG6" s="58"/>
      <c r="AH6" s="58"/>
      <c r="AI6" s="58"/>
      <c r="AJ6" s="58"/>
      <c r="AK6" s="58"/>
      <c r="AL6" s="58"/>
      <c r="AN6" s="58"/>
    </row>
    <row r="7" spans="1:42" ht="21.75" customHeight="1">
      <c r="A7" s="99"/>
      <c r="B7" s="99"/>
      <c r="C7" s="99"/>
      <c r="D7" s="78"/>
      <c r="E7" s="79"/>
      <c r="F7" s="73"/>
      <c r="G7" s="73"/>
      <c r="H7" s="73"/>
      <c r="I7" s="73"/>
      <c r="J7" s="72" t="s">
        <v>329</v>
      </c>
      <c r="K7" s="73"/>
      <c r="L7" s="72"/>
      <c r="M7" s="73"/>
      <c r="N7" s="73"/>
      <c r="O7" s="73"/>
      <c r="P7" s="73"/>
      <c r="S7" s="73"/>
      <c r="T7" s="74"/>
      <c r="U7" s="73"/>
      <c r="V7" s="73" t="s">
        <v>138</v>
      </c>
      <c r="W7" s="73"/>
      <c r="X7" s="72" t="s">
        <v>144</v>
      </c>
      <c r="Y7" s="73"/>
      <c r="Z7" s="73" t="s">
        <v>308</v>
      </c>
      <c r="AA7" s="73"/>
      <c r="AB7" s="73"/>
      <c r="AC7" s="73"/>
      <c r="AD7" s="78"/>
      <c r="AE7" s="79"/>
      <c r="AF7" s="79"/>
      <c r="AG7" s="79"/>
      <c r="AH7" s="74"/>
      <c r="AI7" s="73"/>
      <c r="AJ7" s="74"/>
      <c r="AK7" s="74"/>
      <c r="AL7" s="73"/>
      <c r="AN7" s="100"/>
    </row>
    <row r="8" spans="1:42" ht="21.75" customHeight="1">
      <c r="A8" s="99"/>
      <c r="B8" s="99"/>
      <c r="C8" s="99"/>
      <c r="D8" s="78"/>
      <c r="E8" s="79"/>
      <c r="F8" s="73"/>
      <c r="G8" s="73"/>
      <c r="H8" s="73"/>
      <c r="I8" s="73"/>
      <c r="J8" s="73" t="s">
        <v>142</v>
      </c>
      <c r="K8" s="73"/>
      <c r="L8" s="72" t="s">
        <v>319</v>
      </c>
      <c r="M8" s="73"/>
      <c r="N8" s="73"/>
      <c r="O8" s="73"/>
      <c r="P8" s="73"/>
      <c r="S8" s="73"/>
      <c r="T8" s="74"/>
      <c r="U8" s="73"/>
      <c r="V8" s="73" t="s">
        <v>140</v>
      </c>
      <c r="W8" s="73"/>
      <c r="X8" s="73" t="s">
        <v>149</v>
      </c>
      <c r="Y8" s="73"/>
      <c r="Z8" s="73" t="s">
        <v>141</v>
      </c>
      <c r="AA8" s="73"/>
      <c r="AB8" s="73"/>
      <c r="AC8" s="73"/>
      <c r="AD8" s="78"/>
      <c r="AE8" s="79"/>
      <c r="AF8" s="79"/>
      <c r="AG8" s="79"/>
      <c r="AH8" s="74"/>
      <c r="AI8" s="73"/>
      <c r="AJ8" s="74"/>
      <c r="AK8" s="74"/>
      <c r="AL8" s="73"/>
      <c r="AN8" s="100"/>
    </row>
    <row r="9" spans="1:42" ht="21.75" customHeight="1">
      <c r="A9" s="99"/>
      <c r="B9" s="99"/>
      <c r="C9" s="99"/>
      <c r="D9" s="78"/>
      <c r="E9" s="79"/>
      <c r="F9" s="73"/>
      <c r="G9" s="73"/>
      <c r="H9" s="73"/>
      <c r="I9" s="73"/>
      <c r="J9" s="73" t="s">
        <v>147</v>
      </c>
      <c r="K9" s="73"/>
      <c r="L9" s="72" t="s">
        <v>143</v>
      </c>
      <c r="M9" s="73"/>
      <c r="N9" s="73"/>
      <c r="O9" s="73"/>
      <c r="P9" s="73"/>
      <c r="S9" s="73"/>
      <c r="T9" s="74" t="s">
        <v>138</v>
      </c>
      <c r="U9" s="73"/>
      <c r="V9" s="73" t="s">
        <v>144</v>
      </c>
      <c r="W9" s="73"/>
      <c r="X9" s="73" t="s">
        <v>298</v>
      </c>
      <c r="Y9" s="73"/>
      <c r="Z9" s="73" t="s">
        <v>145</v>
      </c>
      <c r="AA9" s="73"/>
      <c r="AB9" s="73" t="s">
        <v>146</v>
      </c>
      <c r="AC9" s="73"/>
      <c r="AD9" s="78" t="s">
        <v>84</v>
      </c>
      <c r="AE9" s="79"/>
      <c r="AF9" s="79"/>
      <c r="AG9" s="79"/>
      <c r="AH9" s="74"/>
      <c r="AI9" s="73"/>
      <c r="AJ9" s="74"/>
      <c r="AK9" s="74"/>
      <c r="AL9" s="73"/>
      <c r="AN9" s="100"/>
    </row>
    <row r="10" spans="1:42" ht="21.75" customHeight="1">
      <c r="A10" s="99"/>
      <c r="B10" s="99"/>
      <c r="C10" s="99"/>
      <c r="D10" s="80" t="s">
        <v>288</v>
      </c>
      <c r="E10" s="79"/>
      <c r="F10" s="73"/>
      <c r="G10" s="73"/>
      <c r="H10" s="73"/>
      <c r="I10" s="73"/>
      <c r="J10" s="73" t="s">
        <v>157</v>
      </c>
      <c r="K10" s="73"/>
      <c r="L10" s="72" t="s">
        <v>148</v>
      </c>
      <c r="M10" s="73"/>
      <c r="N10" s="73"/>
      <c r="O10" s="73"/>
      <c r="P10" s="78" t="s">
        <v>78</v>
      </c>
      <c r="S10" s="73"/>
      <c r="T10" s="74" t="s">
        <v>144</v>
      </c>
      <c r="U10" s="73"/>
      <c r="V10" s="74" t="s">
        <v>149</v>
      </c>
      <c r="W10" s="73"/>
      <c r="X10" s="74" t="s">
        <v>299</v>
      </c>
      <c r="Y10" s="73"/>
      <c r="Z10" s="75" t="s">
        <v>150</v>
      </c>
      <c r="AA10" s="73"/>
      <c r="AB10" s="73" t="s">
        <v>151</v>
      </c>
      <c r="AC10" s="73"/>
      <c r="AD10" s="78" t="s">
        <v>152</v>
      </c>
      <c r="AE10" s="79"/>
      <c r="AF10" s="74"/>
      <c r="AG10" s="79"/>
      <c r="AH10" s="75" t="s">
        <v>153</v>
      </c>
      <c r="AI10" s="73"/>
      <c r="AJ10" s="74" t="s">
        <v>154</v>
      </c>
      <c r="AK10" s="74"/>
      <c r="AL10" s="73" t="s">
        <v>147</v>
      </c>
      <c r="AN10" s="100"/>
    </row>
    <row r="11" spans="1:42" ht="21.75" customHeight="1">
      <c r="A11" s="99"/>
      <c r="B11" s="99"/>
      <c r="C11" s="99"/>
      <c r="D11" s="73" t="s">
        <v>155</v>
      </c>
      <c r="E11" s="73"/>
      <c r="F11" s="73" t="s">
        <v>156</v>
      </c>
      <c r="G11" s="73"/>
      <c r="H11" s="73"/>
      <c r="I11" s="73"/>
      <c r="J11" s="73" t="s">
        <v>320</v>
      </c>
      <c r="K11" s="73"/>
      <c r="L11" s="73" t="s">
        <v>158</v>
      </c>
      <c r="M11" s="73"/>
      <c r="N11" s="73" t="s">
        <v>159</v>
      </c>
      <c r="O11" s="73"/>
      <c r="P11" s="73" t="s">
        <v>160</v>
      </c>
      <c r="R11" s="73" t="s">
        <v>161</v>
      </c>
      <c r="S11" s="73"/>
      <c r="T11" s="75" t="s">
        <v>162</v>
      </c>
      <c r="U11" s="73"/>
      <c r="V11" s="75" t="s">
        <v>163</v>
      </c>
      <c r="W11" s="73"/>
      <c r="X11" s="75" t="s">
        <v>300</v>
      </c>
      <c r="Y11" s="73"/>
      <c r="Z11" s="75" t="s">
        <v>164</v>
      </c>
      <c r="AA11" s="73"/>
      <c r="AB11" s="73" t="s">
        <v>165</v>
      </c>
      <c r="AC11" s="73"/>
      <c r="AD11" s="73" t="s">
        <v>166</v>
      </c>
      <c r="AE11" s="73"/>
      <c r="AF11" s="74"/>
      <c r="AG11" s="73"/>
      <c r="AH11" s="75" t="s">
        <v>167</v>
      </c>
      <c r="AI11" s="73"/>
      <c r="AJ11" s="74" t="s">
        <v>168</v>
      </c>
      <c r="AK11" s="74"/>
      <c r="AL11" s="73" t="s">
        <v>169</v>
      </c>
      <c r="AN11" s="73" t="s">
        <v>154</v>
      </c>
      <c r="AO11" s="64"/>
      <c r="AP11" s="64"/>
    </row>
    <row r="12" spans="1:42" ht="21.75" customHeight="1">
      <c r="A12" s="56"/>
      <c r="B12" s="83" t="s">
        <v>7</v>
      </c>
      <c r="C12" s="83"/>
      <c r="D12" s="81" t="s">
        <v>170</v>
      </c>
      <c r="E12" s="73"/>
      <c r="F12" s="81" t="s">
        <v>171</v>
      </c>
      <c r="G12" s="73"/>
      <c r="H12" s="76" t="s">
        <v>172</v>
      </c>
      <c r="I12" s="73"/>
      <c r="J12" s="81" t="s">
        <v>321</v>
      </c>
      <c r="K12" s="73"/>
      <c r="L12" s="81" t="s">
        <v>174</v>
      </c>
      <c r="M12" s="73"/>
      <c r="N12" s="81" t="s">
        <v>175</v>
      </c>
      <c r="O12" s="73"/>
      <c r="P12" s="81" t="s">
        <v>176</v>
      </c>
      <c r="R12" s="81" t="s">
        <v>177</v>
      </c>
      <c r="S12" s="73"/>
      <c r="T12" s="82" t="s">
        <v>289</v>
      </c>
      <c r="U12" s="73"/>
      <c r="V12" s="76" t="s">
        <v>178</v>
      </c>
      <c r="W12" s="73"/>
      <c r="X12" s="76" t="s">
        <v>301</v>
      </c>
      <c r="Y12" s="73"/>
      <c r="Z12" s="76" t="s">
        <v>179</v>
      </c>
      <c r="AA12" s="73"/>
      <c r="AB12" s="81" t="s">
        <v>180</v>
      </c>
      <c r="AC12" s="73"/>
      <c r="AD12" s="81" t="s">
        <v>68</v>
      </c>
      <c r="AE12" s="73"/>
      <c r="AF12" s="76" t="s">
        <v>84</v>
      </c>
      <c r="AG12" s="73"/>
      <c r="AH12" s="101" t="s">
        <v>181</v>
      </c>
      <c r="AI12" s="73"/>
      <c r="AJ12" s="76" t="s">
        <v>182</v>
      </c>
      <c r="AK12" s="74"/>
      <c r="AL12" s="81" t="s">
        <v>183</v>
      </c>
      <c r="AN12" s="81" t="s">
        <v>168</v>
      </c>
      <c r="AO12" s="64"/>
      <c r="AP12" s="64"/>
    </row>
    <row r="13" spans="1:42" ht="21.65" customHeight="1">
      <c r="A13" s="56"/>
      <c r="B13" s="56"/>
      <c r="C13" s="56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N13" s="83"/>
      <c r="AO13" s="64"/>
      <c r="AP13" s="64"/>
    </row>
    <row r="14" spans="1:42" ht="22">
      <c r="A14" s="57" t="s">
        <v>278</v>
      </c>
      <c r="B14" s="57"/>
      <c r="C14" s="57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N14" s="60"/>
      <c r="AO14" s="64"/>
      <c r="AP14" s="64"/>
    </row>
    <row r="15" spans="1:42" s="58" customFormat="1" ht="20.75" customHeight="1">
      <c r="A15" s="57" t="s">
        <v>279</v>
      </c>
      <c r="B15" s="57"/>
      <c r="C15" s="57"/>
      <c r="D15" s="19">
        <v>8611242</v>
      </c>
      <c r="E15" s="16"/>
      <c r="F15" s="19">
        <v>57298909</v>
      </c>
      <c r="G15" s="19"/>
      <c r="H15" s="19">
        <v>3548471</v>
      </c>
      <c r="I15" s="16"/>
      <c r="J15" s="19">
        <v>4500040</v>
      </c>
      <c r="K15" s="16"/>
      <c r="L15" s="19">
        <v>-9917</v>
      </c>
      <c r="M15" s="16"/>
      <c r="N15" s="19">
        <v>929166</v>
      </c>
      <c r="O15" s="16"/>
      <c r="P15" s="19">
        <v>136924707</v>
      </c>
      <c r="Q15" s="102"/>
      <c r="R15" s="19">
        <v>-11150227</v>
      </c>
      <c r="S15" s="16"/>
      <c r="T15" s="19">
        <v>54385118</v>
      </c>
      <c r="U15" s="16"/>
      <c r="V15" s="19">
        <v>2865384</v>
      </c>
      <c r="W15" s="11"/>
      <c r="X15" s="138">
        <v>99289</v>
      </c>
      <c r="Y15" s="11"/>
      <c r="Z15" s="19">
        <v>5755847</v>
      </c>
      <c r="AA15" s="11"/>
      <c r="AB15" s="19">
        <v>-22705384</v>
      </c>
      <c r="AC15" s="16"/>
      <c r="AD15" s="19">
        <f>SUM(T15:AB15)</f>
        <v>40400254</v>
      </c>
      <c r="AE15" s="16"/>
      <c r="AF15" s="19">
        <f>SUM(D15:R15,AD15)</f>
        <v>241052645</v>
      </c>
      <c r="AG15" s="16"/>
      <c r="AH15" s="19">
        <v>15000000</v>
      </c>
      <c r="AI15" s="103"/>
      <c r="AJ15" s="19">
        <f>SUM(AF15:AH15)</f>
        <v>256052645</v>
      </c>
      <c r="AK15" s="103"/>
      <c r="AL15" s="19">
        <v>43790900</v>
      </c>
      <c r="AM15" s="102"/>
      <c r="AN15" s="19">
        <f>SUM(AJ15:AL15)</f>
        <v>299843545</v>
      </c>
      <c r="AO15" s="104"/>
      <c r="AP15" s="64"/>
    </row>
    <row r="16" spans="1:42" s="58" customFormat="1" ht="20.75" customHeight="1">
      <c r="A16" s="58" t="s">
        <v>184</v>
      </c>
      <c r="B16" s="57"/>
      <c r="C16" s="57"/>
      <c r="D16" s="19"/>
      <c r="E16" s="16"/>
      <c r="F16" s="19"/>
      <c r="G16" s="19"/>
      <c r="H16" s="19"/>
      <c r="I16" s="16"/>
      <c r="J16" s="19"/>
      <c r="K16" s="16"/>
      <c r="L16" s="19"/>
      <c r="M16" s="16"/>
      <c r="N16" s="19"/>
      <c r="O16" s="16"/>
      <c r="P16" s="19"/>
      <c r="R16" s="19"/>
      <c r="S16" s="16"/>
      <c r="T16" s="19"/>
      <c r="U16" s="16"/>
      <c r="V16" s="19"/>
      <c r="W16" s="11"/>
      <c r="X16" s="11"/>
      <c r="Y16" s="11"/>
      <c r="Z16" s="19"/>
      <c r="AA16" s="11"/>
      <c r="AB16" s="19"/>
      <c r="AC16" s="16"/>
      <c r="AD16" s="19"/>
      <c r="AE16" s="16"/>
      <c r="AF16" s="19"/>
      <c r="AG16" s="16"/>
      <c r="AH16" s="19"/>
      <c r="AI16" s="59"/>
      <c r="AJ16" s="19"/>
      <c r="AK16" s="59"/>
      <c r="AL16" s="19"/>
      <c r="AN16" s="19"/>
      <c r="AO16" s="64"/>
      <c r="AP16" s="64"/>
    </row>
    <row r="17" spans="1:42" s="58" customFormat="1" ht="20.75" customHeight="1">
      <c r="A17" s="87" t="s">
        <v>200</v>
      </c>
      <c r="B17" s="57"/>
      <c r="C17" s="57"/>
      <c r="D17" s="19"/>
      <c r="E17" s="16"/>
      <c r="F17" s="19"/>
      <c r="G17" s="19"/>
      <c r="H17" s="19"/>
      <c r="I17" s="16"/>
      <c r="J17" s="19"/>
      <c r="K17" s="16"/>
      <c r="L17" s="19"/>
      <c r="M17" s="16"/>
      <c r="N17" s="19"/>
      <c r="O17" s="16"/>
      <c r="P17" s="19"/>
      <c r="R17" s="19"/>
      <c r="S17" s="16"/>
      <c r="T17" s="19"/>
      <c r="U17" s="16"/>
      <c r="V17" s="19"/>
      <c r="W17" s="11"/>
      <c r="X17" s="11"/>
      <c r="Y17" s="11"/>
      <c r="Z17" s="19"/>
      <c r="AA17" s="11"/>
      <c r="AB17" s="19"/>
      <c r="AC17" s="16"/>
      <c r="AD17" s="19"/>
      <c r="AE17" s="16"/>
      <c r="AF17" s="19"/>
      <c r="AG17" s="16"/>
      <c r="AH17" s="19"/>
      <c r="AI17" s="59"/>
      <c r="AJ17" s="19"/>
      <c r="AK17" s="59"/>
      <c r="AL17" s="19"/>
      <c r="AN17" s="19"/>
      <c r="AO17" s="64"/>
      <c r="AP17" s="64"/>
    </row>
    <row r="18" spans="1:42" s="58" customFormat="1" ht="20.75" customHeight="1">
      <c r="A18" s="56" t="s">
        <v>296</v>
      </c>
      <c r="B18" s="71">
        <v>7</v>
      </c>
      <c r="C18" s="57"/>
      <c r="D18" s="20">
        <v>0</v>
      </c>
      <c r="E18" s="105"/>
      <c r="F18" s="20">
        <v>0</v>
      </c>
      <c r="G18" s="39"/>
      <c r="H18" s="20">
        <v>0</v>
      </c>
      <c r="I18" s="105"/>
      <c r="J18" s="20">
        <v>0</v>
      </c>
      <c r="K18" s="105"/>
      <c r="L18" s="20">
        <v>0</v>
      </c>
      <c r="M18" s="105"/>
      <c r="N18" s="20">
        <v>0</v>
      </c>
      <c r="O18" s="105"/>
      <c r="P18" s="20">
        <v>0</v>
      </c>
      <c r="R18" s="20">
        <v>-263507</v>
      </c>
      <c r="S18" s="106"/>
      <c r="T18" s="20">
        <v>0</v>
      </c>
      <c r="U18" s="105"/>
      <c r="V18" s="20">
        <v>0</v>
      </c>
      <c r="W18" s="107"/>
      <c r="X18" s="20">
        <v>0</v>
      </c>
      <c r="Y18" s="107"/>
      <c r="Z18" s="20">
        <v>0</v>
      </c>
      <c r="AA18" s="107"/>
      <c r="AB18" s="20">
        <v>0</v>
      </c>
      <c r="AC18" s="106"/>
      <c r="AD18" s="17">
        <f t="shared" ref="AD18" si="0">SUM(T18:AB18)</f>
        <v>0</v>
      </c>
      <c r="AE18" s="106"/>
      <c r="AF18" s="14">
        <f t="shared" ref="AF18" si="1">SUM(D18:R18,AD18)</f>
        <v>-263507</v>
      </c>
      <c r="AG18" s="106"/>
      <c r="AH18" s="14">
        <v>0</v>
      </c>
      <c r="AI18" s="106"/>
      <c r="AJ18" s="14">
        <f>SUM(AF18:AH18)</f>
        <v>-263507</v>
      </c>
      <c r="AK18" s="39"/>
      <c r="AL18" s="14">
        <v>0</v>
      </c>
      <c r="AM18" s="63"/>
      <c r="AN18" s="14">
        <f>SUM(AJ18:AL18)</f>
        <v>-263507</v>
      </c>
      <c r="AO18" s="64"/>
      <c r="AP18" s="64"/>
    </row>
    <row r="19" spans="1:42" s="58" customFormat="1" ht="20.75" customHeight="1">
      <c r="A19" s="87" t="s">
        <v>202</v>
      </c>
      <c r="B19" s="57"/>
      <c r="C19" s="57"/>
      <c r="D19" s="17">
        <f>SUM(D18:D18)</f>
        <v>0</v>
      </c>
      <c r="E19" s="15"/>
      <c r="F19" s="17">
        <f>SUM(F18:F18)</f>
        <v>0</v>
      </c>
      <c r="G19" s="51"/>
      <c r="H19" s="17">
        <f>SUM(H18:H18)</f>
        <v>0</v>
      </c>
      <c r="I19" s="15"/>
      <c r="J19" s="17">
        <f>SUM(J18:J18)</f>
        <v>0</v>
      </c>
      <c r="K19" s="15"/>
      <c r="L19" s="17">
        <f>SUM(L18:L18)</f>
        <v>0</v>
      </c>
      <c r="M19" s="15"/>
      <c r="N19" s="17">
        <f>SUM(N18:N18)</f>
        <v>0</v>
      </c>
      <c r="O19" s="15"/>
      <c r="P19" s="17">
        <f>SUM(P18:P18)</f>
        <v>0</v>
      </c>
      <c r="R19" s="17">
        <f>SUM(R18:R18)</f>
        <v>-263507</v>
      </c>
      <c r="S19" s="15"/>
      <c r="T19" s="17">
        <f>SUM(T18:T18)</f>
        <v>0</v>
      </c>
      <c r="U19" s="15"/>
      <c r="V19" s="17">
        <f>SUM(V18:V18)</f>
        <v>0</v>
      </c>
      <c r="W19" s="52"/>
      <c r="X19" s="17">
        <f>SUM(X18:X18)</f>
        <v>0</v>
      </c>
      <c r="Y19" s="52"/>
      <c r="Z19" s="17">
        <f>SUM(Z18:Z18)</f>
        <v>0</v>
      </c>
      <c r="AA19" s="52"/>
      <c r="AB19" s="17">
        <f>SUM(AB18:AB18)</f>
        <v>0</v>
      </c>
      <c r="AC19" s="15"/>
      <c r="AD19" s="17">
        <f>SUM(AD18:AD18)</f>
        <v>0</v>
      </c>
      <c r="AE19" s="15"/>
      <c r="AF19" s="17">
        <f>SUM(AF18:AF18)</f>
        <v>-263507</v>
      </c>
      <c r="AG19" s="15"/>
      <c r="AH19" s="17">
        <f>SUM(AH18:AH18)</f>
        <v>0</v>
      </c>
      <c r="AI19" s="59"/>
      <c r="AJ19" s="17">
        <f>SUM(AJ18:AJ18)</f>
        <v>-263507</v>
      </c>
      <c r="AK19" s="59"/>
      <c r="AL19" s="17">
        <f>SUM(AL18:AL18)</f>
        <v>0</v>
      </c>
      <c r="AN19" s="17">
        <f>SUM(AN18:AN18)</f>
        <v>-263507</v>
      </c>
      <c r="AO19" s="64"/>
      <c r="AP19" s="64"/>
    </row>
    <row r="20" spans="1:42" s="58" customFormat="1" ht="20.75" customHeight="1">
      <c r="A20" s="88" t="s">
        <v>323</v>
      </c>
      <c r="B20" s="57"/>
      <c r="C20" s="57"/>
      <c r="D20" s="16"/>
      <c r="E20" s="15"/>
      <c r="F20" s="16"/>
      <c r="G20" s="16"/>
      <c r="H20" s="16"/>
      <c r="I20" s="15"/>
      <c r="J20" s="16"/>
      <c r="K20" s="16"/>
      <c r="L20" s="16"/>
      <c r="M20" s="16"/>
      <c r="N20" s="16"/>
      <c r="O20" s="16"/>
      <c r="P20" s="16"/>
      <c r="S20" s="15"/>
      <c r="T20" s="16"/>
      <c r="U20" s="15"/>
      <c r="V20" s="16"/>
      <c r="W20" s="11"/>
      <c r="X20" s="11"/>
      <c r="Y20" s="11"/>
      <c r="Z20" s="16"/>
      <c r="AA20" s="11"/>
      <c r="AB20" s="16"/>
      <c r="AC20" s="15"/>
      <c r="AD20" s="16"/>
      <c r="AE20" s="16"/>
      <c r="AF20" s="16"/>
      <c r="AG20" s="16"/>
      <c r="AH20" s="16"/>
      <c r="AI20" s="59"/>
      <c r="AJ20" s="10"/>
      <c r="AK20" s="59"/>
      <c r="AL20" s="10"/>
      <c r="AN20" s="60"/>
      <c r="AO20" s="64"/>
      <c r="AP20" s="64"/>
    </row>
    <row r="21" spans="1:42" s="58" customFormat="1" ht="20.75" customHeight="1">
      <c r="A21" s="56" t="s">
        <v>186</v>
      </c>
      <c r="B21" s="57"/>
      <c r="C21" s="57"/>
      <c r="D21" s="16"/>
      <c r="E21" s="15"/>
      <c r="F21" s="16"/>
      <c r="G21" s="16"/>
      <c r="H21" s="16"/>
      <c r="I21" s="15"/>
      <c r="J21" s="16"/>
      <c r="K21" s="16"/>
      <c r="L21" s="16"/>
      <c r="M21" s="16"/>
      <c r="N21" s="16"/>
      <c r="O21" s="16"/>
      <c r="P21" s="16"/>
      <c r="S21" s="15"/>
      <c r="T21" s="16"/>
      <c r="U21" s="15"/>
      <c r="V21" s="16"/>
      <c r="W21" s="11"/>
      <c r="X21" s="11"/>
      <c r="Y21" s="11"/>
      <c r="Z21" s="16"/>
      <c r="AA21" s="11"/>
      <c r="AB21" s="16"/>
      <c r="AC21" s="15"/>
      <c r="AD21" s="16"/>
      <c r="AE21" s="16"/>
      <c r="AF21" s="16"/>
      <c r="AG21" s="16"/>
      <c r="AH21" s="16"/>
      <c r="AI21" s="59"/>
      <c r="AJ21" s="10"/>
      <c r="AK21" s="59"/>
      <c r="AL21" s="10"/>
      <c r="AN21" s="60"/>
      <c r="AO21" s="64"/>
      <c r="AP21" s="64"/>
    </row>
    <row r="22" spans="1:42" s="58" customFormat="1" ht="20.75" customHeight="1">
      <c r="A22" s="56" t="s">
        <v>187</v>
      </c>
      <c r="B22" s="61"/>
      <c r="C22" s="62"/>
      <c r="D22" s="10">
        <v>0</v>
      </c>
      <c r="E22" s="13"/>
      <c r="F22" s="10">
        <v>0</v>
      </c>
      <c r="G22" s="10"/>
      <c r="H22" s="10">
        <v>0</v>
      </c>
      <c r="I22" s="10"/>
      <c r="J22" s="10">
        <v>1416</v>
      </c>
      <c r="K22" s="10"/>
      <c r="L22" s="10">
        <v>0</v>
      </c>
      <c r="M22" s="10"/>
      <c r="N22" s="10">
        <v>0</v>
      </c>
      <c r="O22" s="10"/>
      <c r="P22" s="10">
        <v>0</v>
      </c>
      <c r="R22" s="10">
        <v>0</v>
      </c>
      <c r="S22" s="10"/>
      <c r="T22" s="10">
        <v>0</v>
      </c>
      <c r="U22" s="10"/>
      <c r="V22" s="10">
        <v>0</v>
      </c>
      <c r="W22" s="10"/>
      <c r="X22" s="10">
        <v>0</v>
      </c>
      <c r="Y22" s="10"/>
      <c r="Z22" s="10">
        <v>0</v>
      </c>
      <c r="AA22" s="10"/>
      <c r="AB22" s="10">
        <v>134</v>
      </c>
      <c r="AC22" s="10"/>
      <c r="AD22" s="10">
        <f t="shared" ref="AD22:AD25" si="2">SUM(T22:AB22)</f>
        <v>134</v>
      </c>
      <c r="AE22" s="10"/>
      <c r="AF22" s="10">
        <f t="shared" ref="AF22:AF25" si="3">SUM(D22:R22,AD22)</f>
        <v>1550</v>
      </c>
      <c r="AG22" s="10"/>
      <c r="AH22" s="10">
        <v>0</v>
      </c>
      <c r="AI22" s="10"/>
      <c r="AJ22" s="10">
        <f>SUM(AF22:AH22)</f>
        <v>1550</v>
      </c>
      <c r="AK22" s="10"/>
      <c r="AL22" s="10">
        <v>-1550</v>
      </c>
      <c r="AM22" s="63"/>
      <c r="AN22" s="10">
        <f>SUM(AJ22:AL22)</f>
        <v>0</v>
      </c>
      <c r="AO22" s="64"/>
      <c r="AP22" s="64"/>
    </row>
    <row r="23" spans="1:42" s="58" customFormat="1" ht="20.75" customHeight="1">
      <c r="A23" s="56" t="s">
        <v>322</v>
      </c>
      <c r="B23" s="61"/>
      <c r="C23" s="62"/>
      <c r="D23" s="10">
        <v>0</v>
      </c>
      <c r="E23" s="13"/>
      <c r="F23" s="10">
        <v>0</v>
      </c>
      <c r="G23" s="10"/>
      <c r="H23" s="10">
        <v>0</v>
      </c>
      <c r="I23" s="10"/>
      <c r="J23" s="10">
        <v>-1352452</v>
      </c>
      <c r="K23" s="10"/>
      <c r="L23" s="10">
        <v>0</v>
      </c>
      <c r="M23" s="10"/>
      <c r="N23" s="10">
        <v>0</v>
      </c>
      <c r="O23" s="10"/>
      <c r="P23" s="10">
        <v>405247</v>
      </c>
      <c r="R23" s="10">
        <v>0</v>
      </c>
      <c r="S23" s="10"/>
      <c r="T23" s="10">
        <v>0</v>
      </c>
      <c r="U23" s="10"/>
      <c r="V23" s="10">
        <v>0</v>
      </c>
      <c r="W23" s="10"/>
      <c r="X23" s="10">
        <v>0</v>
      </c>
      <c r="Y23" s="10"/>
      <c r="Z23" s="10">
        <v>0</v>
      </c>
      <c r="AA23" s="10"/>
      <c r="AB23" s="10">
        <v>0</v>
      </c>
      <c r="AC23" s="10"/>
      <c r="AD23" s="10">
        <f t="shared" si="2"/>
        <v>0</v>
      </c>
      <c r="AE23" s="10"/>
      <c r="AF23" s="10">
        <f t="shared" si="3"/>
        <v>-947205</v>
      </c>
      <c r="AG23" s="10"/>
      <c r="AH23" s="10">
        <v>0</v>
      </c>
      <c r="AI23" s="10"/>
      <c r="AJ23" s="10">
        <f t="shared" ref="AJ23:AJ25" si="4">SUM(AF23:AH23)</f>
        <v>-947205</v>
      </c>
      <c r="AK23" s="10"/>
      <c r="AL23" s="10">
        <v>0</v>
      </c>
      <c r="AM23" s="63"/>
      <c r="AN23" s="10">
        <f t="shared" ref="AN23:AN25" si="5">SUM(AJ23:AL23)</f>
        <v>-947205</v>
      </c>
      <c r="AO23" s="64"/>
      <c r="AP23" s="64"/>
    </row>
    <row r="24" spans="1:42" s="58" customFormat="1" ht="20.75" customHeight="1">
      <c r="A24" s="56" t="s">
        <v>287</v>
      </c>
      <c r="B24" s="61"/>
      <c r="C24" s="62"/>
      <c r="D24" s="10">
        <v>0</v>
      </c>
      <c r="E24" s="13"/>
      <c r="F24" s="10">
        <v>0</v>
      </c>
      <c r="G24" s="10"/>
      <c r="H24" s="10">
        <v>0</v>
      </c>
      <c r="I24" s="10"/>
      <c r="J24" s="10">
        <v>0</v>
      </c>
      <c r="K24" s="10"/>
      <c r="L24" s="10">
        <v>0</v>
      </c>
      <c r="M24" s="10"/>
      <c r="N24" s="10">
        <v>0</v>
      </c>
      <c r="O24" s="10"/>
      <c r="P24" s="10">
        <v>0</v>
      </c>
      <c r="R24" s="10">
        <v>0</v>
      </c>
      <c r="S24" s="10"/>
      <c r="T24" s="10">
        <v>0</v>
      </c>
      <c r="U24" s="10"/>
      <c r="V24" s="10">
        <v>0</v>
      </c>
      <c r="W24" s="10"/>
      <c r="X24" s="10">
        <v>0</v>
      </c>
      <c r="Y24" s="10"/>
      <c r="Z24" s="10">
        <v>0</v>
      </c>
      <c r="AA24" s="10"/>
      <c r="AB24" s="10">
        <v>0</v>
      </c>
      <c r="AC24" s="10"/>
      <c r="AD24" s="10">
        <f t="shared" si="2"/>
        <v>0</v>
      </c>
      <c r="AE24" s="10"/>
      <c r="AF24" s="10">
        <f t="shared" si="3"/>
        <v>0</v>
      </c>
      <c r="AG24" s="10"/>
      <c r="AH24" s="10">
        <v>0</v>
      </c>
      <c r="AI24" s="10"/>
      <c r="AJ24" s="10">
        <f t="shared" si="4"/>
        <v>0</v>
      </c>
      <c r="AK24" s="10"/>
      <c r="AL24" s="10">
        <v>169587</v>
      </c>
      <c r="AM24" s="63"/>
      <c r="AN24" s="10">
        <f t="shared" si="5"/>
        <v>169587</v>
      </c>
      <c r="AO24" s="64"/>
      <c r="AP24" s="64"/>
    </row>
    <row r="25" spans="1:42" s="58" customFormat="1" ht="20.75" customHeight="1">
      <c r="A25" s="56" t="s">
        <v>297</v>
      </c>
      <c r="B25" s="61"/>
      <c r="C25" s="62"/>
      <c r="D25" s="14">
        <v>0</v>
      </c>
      <c r="E25" s="13"/>
      <c r="F25" s="14">
        <v>0</v>
      </c>
      <c r="G25" s="10"/>
      <c r="H25" s="14">
        <v>0</v>
      </c>
      <c r="I25" s="10"/>
      <c r="J25" s="14">
        <v>1900</v>
      </c>
      <c r="K25" s="10"/>
      <c r="L25" s="14">
        <v>0</v>
      </c>
      <c r="M25" s="10"/>
      <c r="N25" s="14">
        <v>0</v>
      </c>
      <c r="O25" s="10"/>
      <c r="P25" s="14">
        <v>-1900</v>
      </c>
      <c r="R25" s="14">
        <v>0</v>
      </c>
      <c r="S25" s="10"/>
      <c r="T25" s="14">
        <v>0</v>
      </c>
      <c r="U25" s="10"/>
      <c r="V25" s="14">
        <v>0</v>
      </c>
      <c r="W25" s="10"/>
      <c r="X25" s="14">
        <v>0</v>
      </c>
      <c r="Y25" s="10"/>
      <c r="Z25" s="14">
        <v>0</v>
      </c>
      <c r="AA25" s="10"/>
      <c r="AB25" s="14">
        <v>0</v>
      </c>
      <c r="AC25" s="10"/>
      <c r="AD25" s="14">
        <f t="shared" si="2"/>
        <v>0</v>
      </c>
      <c r="AE25" s="10"/>
      <c r="AF25" s="14">
        <f t="shared" si="3"/>
        <v>0</v>
      </c>
      <c r="AG25" s="10"/>
      <c r="AH25" s="14">
        <v>0</v>
      </c>
      <c r="AI25" s="10"/>
      <c r="AJ25" s="14">
        <f t="shared" si="4"/>
        <v>0</v>
      </c>
      <c r="AK25" s="10"/>
      <c r="AL25" s="14">
        <v>-2886</v>
      </c>
      <c r="AM25" s="63"/>
      <c r="AN25" s="14">
        <f t="shared" si="5"/>
        <v>-2886</v>
      </c>
      <c r="AO25" s="64"/>
      <c r="AP25" s="64"/>
    </row>
    <row r="26" spans="1:42" s="58" customFormat="1" ht="20.75" customHeight="1">
      <c r="A26" s="89" t="s">
        <v>324</v>
      </c>
      <c r="B26" s="62"/>
      <c r="C26" s="62"/>
      <c r="D26" s="17">
        <f>SUM(D20:D25)</f>
        <v>0</v>
      </c>
      <c r="E26" s="15"/>
      <c r="F26" s="17">
        <f>SUM(F20:F25)</f>
        <v>0</v>
      </c>
      <c r="G26" s="19"/>
      <c r="H26" s="17">
        <f>SUM(H20:H25)</f>
        <v>0</v>
      </c>
      <c r="I26" s="15"/>
      <c r="J26" s="17">
        <f>SUM(J20:J25)</f>
        <v>-1349136</v>
      </c>
      <c r="K26" s="16"/>
      <c r="L26" s="17">
        <f>SUM(L20:L25)</f>
        <v>0</v>
      </c>
      <c r="M26" s="16"/>
      <c r="N26" s="17">
        <f>SUM(N20:N25)</f>
        <v>0</v>
      </c>
      <c r="O26" s="16"/>
      <c r="P26" s="17">
        <f>SUM(P20:P25)</f>
        <v>403347</v>
      </c>
      <c r="R26" s="17">
        <f>SUM(R20:R25)</f>
        <v>0</v>
      </c>
      <c r="S26" s="15"/>
      <c r="T26" s="17">
        <f>SUM(T20:T25)</f>
        <v>0</v>
      </c>
      <c r="U26" s="15"/>
      <c r="V26" s="17">
        <f>SUM(V20:V25)</f>
        <v>0</v>
      </c>
      <c r="W26" s="11"/>
      <c r="X26" s="17">
        <f>SUM(X20:X25)</f>
        <v>0</v>
      </c>
      <c r="Y26" s="11"/>
      <c r="Z26" s="17">
        <f>SUM(Z20:Z25)</f>
        <v>0</v>
      </c>
      <c r="AA26" s="11"/>
      <c r="AB26" s="17">
        <f>SUM(AB20:AB25)</f>
        <v>134</v>
      </c>
      <c r="AC26" s="15"/>
      <c r="AD26" s="17">
        <f>SUM(AD20:AD25)</f>
        <v>134</v>
      </c>
      <c r="AE26" s="16"/>
      <c r="AF26" s="17">
        <f>SUM(AF20:AF25)</f>
        <v>-945655</v>
      </c>
      <c r="AG26" s="16"/>
      <c r="AH26" s="17">
        <f>SUM(AH20:AH25)</f>
        <v>0</v>
      </c>
      <c r="AI26" s="59"/>
      <c r="AJ26" s="17">
        <f>SUM(AJ20:AJ25)</f>
        <v>-945655</v>
      </c>
      <c r="AK26" s="59"/>
      <c r="AL26" s="17">
        <f>SUM(AL20:AL25)</f>
        <v>165151</v>
      </c>
      <c r="AN26" s="17">
        <f>SUM(AN20:AN25)</f>
        <v>-780504</v>
      </c>
      <c r="AO26" s="64"/>
      <c r="AP26" s="64"/>
    </row>
    <row r="27" spans="1:42" s="58" customFormat="1" ht="20.75" customHeight="1">
      <c r="A27" s="62" t="s">
        <v>190</v>
      </c>
      <c r="B27" s="62"/>
      <c r="C27" s="62"/>
      <c r="D27" s="17">
        <f>SUM(D19,D26)</f>
        <v>0</v>
      </c>
      <c r="E27" s="59"/>
      <c r="F27" s="17">
        <f>SUM(F19,F26)</f>
        <v>0</v>
      </c>
      <c r="G27" s="19"/>
      <c r="H27" s="17">
        <f>SUM(H19,H26)</f>
        <v>0</v>
      </c>
      <c r="I27" s="59"/>
      <c r="J27" s="17">
        <f>SUM(J19,J26)</f>
        <v>-1349136</v>
      </c>
      <c r="K27" s="16"/>
      <c r="L27" s="17">
        <f>SUM(L19,L26)</f>
        <v>0</v>
      </c>
      <c r="M27" s="16"/>
      <c r="N27" s="17">
        <f>SUM(N19,N26)</f>
        <v>0</v>
      </c>
      <c r="O27" s="16"/>
      <c r="P27" s="17">
        <f>SUM(P19,P26)</f>
        <v>403347</v>
      </c>
      <c r="Q27" s="19"/>
      <c r="R27" s="17">
        <f>SUM(R19,R26)</f>
        <v>-263507</v>
      </c>
      <c r="S27" s="59"/>
      <c r="T27" s="17">
        <f>SUM(T19,T26)</f>
        <v>0</v>
      </c>
      <c r="U27" s="59"/>
      <c r="V27" s="17">
        <f>SUM(V19,V26)</f>
        <v>0</v>
      </c>
      <c r="W27" s="59"/>
      <c r="X27" s="17">
        <f>SUM(X19,X26)</f>
        <v>0</v>
      </c>
      <c r="Y27" s="59"/>
      <c r="Z27" s="17">
        <f>SUM(Z19,Z26)</f>
        <v>0</v>
      </c>
      <c r="AA27" s="108"/>
      <c r="AB27" s="17">
        <f>SUM(AB19,AB26)</f>
        <v>134</v>
      </c>
      <c r="AC27" s="59"/>
      <c r="AD27" s="17">
        <f>SUM(AD19,AD26)</f>
        <v>134</v>
      </c>
      <c r="AE27" s="59"/>
      <c r="AF27" s="17">
        <f>SUM(AF19,AF26)</f>
        <v>-1209162</v>
      </c>
      <c r="AG27" s="59"/>
      <c r="AH27" s="17">
        <f>SUM(AH19,AH26)</f>
        <v>0</v>
      </c>
      <c r="AI27" s="59"/>
      <c r="AJ27" s="17">
        <f>SUM(AJ19,AJ26)</f>
        <v>-1209162</v>
      </c>
      <c r="AK27" s="59"/>
      <c r="AL27" s="17">
        <f>SUM(AL19,AL26)</f>
        <v>165151</v>
      </c>
      <c r="AM27" s="59"/>
      <c r="AN27" s="17">
        <f>SUM(AN19,AN26)</f>
        <v>-1044011</v>
      </c>
      <c r="AO27" s="64"/>
      <c r="AP27" s="64"/>
    </row>
    <row r="28" spans="1:42" s="58" customFormat="1" ht="20.75" customHeight="1">
      <c r="A28" s="62" t="s">
        <v>191</v>
      </c>
      <c r="B28" s="62"/>
      <c r="C28" s="62"/>
      <c r="D28" s="16"/>
      <c r="E28" s="59"/>
      <c r="F28" s="16"/>
      <c r="G28" s="16"/>
      <c r="H28" s="16"/>
      <c r="I28" s="59"/>
      <c r="J28" s="16"/>
      <c r="K28" s="16"/>
      <c r="L28" s="16"/>
      <c r="M28" s="16"/>
      <c r="N28" s="16"/>
      <c r="O28" s="16"/>
      <c r="P28" s="16"/>
      <c r="S28" s="59"/>
      <c r="T28" s="16"/>
      <c r="U28" s="59"/>
      <c r="V28" s="16"/>
      <c r="W28" s="108"/>
      <c r="X28" s="108"/>
      <c r="Y28" s="108"/>
      <c r="Z28" s="16"/>
      <c r="AA28" s="108"/>
      <c r="AB28" s="16"/>
      <c r="AC28" s="59"/>
      <c r="AD28" s="16"/>
      <c r="AE28" s="59"/>
      <c r="AF28" s="13"/>
      <c r="AG28" s="16"/>
      <c r="AH28" s="16"/>
      <c r="AI28" s="59"/>
      <c r="AJ28" s="10"/>
      <c r="AK28" s="59"/>
      <c r="AL28" s="60"/>
      <c r="AN28" s="60"/>
      <c r="AO28" s="64"/>
      <c r="AP28" s="64"/>
    </row>
    <row r="29" spans="1:42" ht="20.75" customHeight="1">
      <c r="A29" s="56" t="s">
        <v>303</v>
      </c>
      <c r="B29" s="62"/>
      <c r="C29" s="62"/>
      <c r="D29" s="10">
        <v>0</v>
      </c>
      <c r="E29" s="13"/>
      <c r="F29" s="10">
        <v>0</v>
      </c>
      <c r="G29" s="10"/>
      <c r="H29" s="10">
        <v>0</v>
      </c>
      <c r="I29" s="10"/>
      <c r="J29" s="10">
        <v>0</v>
      </c>
      <c r="K29" s="10"/>
      <c r="L29" s="10">
        <v>0</v>
      </c>
      <c r="M29" s="10"/>
      <c r="N29" s="10">
        <v>0</v>
      </c>
      <c r="O29" s="10"/>
      <c r="P29" s="10">
        <v>-2725261</v>
      </c>
      <c r="R29" s="10">
        <v>0</v>
      </c>
      <c r="S29" s="10"/>
      <c r="T29" s="10">
        <v>0</v>
      </c>
      <c r="U29" s="10"/>
      <c r="V29" s="10">
        <v>0</v>
      </c>
      <c r="W29" s="10"/>
      <c r="X29" s="10">
        <v>0</v>
      </c>
      <c r="Y29" s="10"/>
      <c r="Z29" s="10">
        <v>0</v>
      </c>
      <c r="AA29" s="10"/>
      <c r="AB29" s="10">
        <v>0</v>
      </c>
      <c r="AC29" s="10"/>
      <c r="AD29" s="10">
        <f t="shared" ref="AD29:AD32" si="6">SUM(T29:AB29)</f>
        <v>0</v>
      </c>
      <c r="AE29" s="10"/>
      <c r="AF29" s="10">
        <f>SUM(D29:R29,AD29)</f>
        <v>-2725261</v>
      </c>
      <c r="AG29" s="16"/>
      <c r="AH29" s="10">
        <v>0</v>
      </c>
      <c r="AI29" s="10"/>
      <c r="AJ29" s="10">
        <f t="shared" ref="AJ29:AJ32" si="7">SUM(AF29:AH29)</f>
        <v>-2725261</v>
      </c>
      <c r="AK29" s="10"/>
      <c r="AL29" s="10">
        <v>-79039</v>
      </c>
      <c r="AN29" s="10">
        <f>SUM(AJ29:AL29)</f>
        <v>-2804300</v>
      </c>
      <c r="AO29" s="104"/>
      <c r="AP29" s="64"/>
    </row>
    <row r="30" spans="1:42" ht="20.75" customHeight="1">
      <c r="A30" s="86" t="s">
        <v>193</v>
      </c>
      <c r="B30" s="62"/>
      <c r="C30" s="62"/>
      <c r="D30" s="39"/>
      <c r="E30" s="13"/>
      <c r="F30" s="39"/>
      <c r="G30" s="13"/>
      <c r="H30" s="39"/>
      <c r="I30" s="13"/>
      <c r="J30" s="39"/>
      <c r="K30" s="13"/>
      <c r="L30" s="39"/>
      <c r="M30" s="13"/>
      <c r="N30" s="39"/>
      <c r="O30" s="13"/>
      <c r="P30" s="12"/>
      <c r="R30" s="10"/>
      <c r="S30" s="109"/>
      <c r="T30" s="10"/>
      <c r="U30" s="10"/>
      <c r="V30" s="10"/>
      <c r="W30" s="9"/>
      <c r="X30" s="10"/>
      <c r="Y30" s="9"/>
      <c r="Z30" s="10"/>
      <c r="AA30" s="10"/>
      <c r="AB30" s="10"/>
      <c r="AC30" s="13"/>
      <c r="AD30" s="10"/>
      <c r="AE30" s="109"/>
      <c r="AF30" s="10"/>
      <c r="AG30" s="109"/>
      <c r="AH30" s="39"/>
      <c r="AI30" s="109"/>
      <c r="AJ30" s="10"/>
      <c r="AK30" s="109"/>
      <c r="AL30" s="10"/>
      <c r="AN30" s="10"/>
      <c r="AO30" s="64"/>
      <c r="AP30" s="64"/>
    </row>
    <row r="31" spans="1:42" ht="20.75" customHeight="1">
      <c r="A31" s="86" t="s">
        <v>302</v>
      </c>
      <c r="B31" s="62"/>
      <c r="C31" s="62"/>
      <c r="D31" s="10">
        <v>0</v>
      </c>
      <c r="E31" s="13"/>
      <c r="F31" s="10">
        <v>0</v>
      </c>
      <c r="G31" s="10"/>
      <c r="H31" s="10">
        <v>0</v>
      </c>
      <c r="I31" s="13"/>
      <c r="J31" s="10">
        <v>0</v>
      </c>
      <c r="K31" s="13"/>
      <c r="L31" s="10">
        <v>0</v>
      </c>
      <c r="M31" s="13"/>
      <c r="N31" s="10">
        <v>0</v>
      </c>
      <c r="O31" s="13"/>
      <c r="P31" s="10">
        <v>-3051</v>
      </c>
      <c r="R31" s="10">
        <v>0</v>
      </c>
      <c r="S31" s="109"/>
      <c r="T31" s="10">
        <v>0</v>
      </c>
      <c r="U31" s="10"/>
      <c r="V31" s="10">
        <v>0</v>
      </c>
      <c r="W31" s="10"/>
      <c r="X31" s="10">
        <v>0</v>
      </c>
      <c r="Y31" s="10"/>
      <c r="Z31" s="10">
        <v>0</v>
      </c>
      <c r="AA31" s="10"/>
      <c r="AB31" s="10">
        <v>0</v>
      </c>
      <c r="AC31" s="10"/>
      <c r="AD31" s="10">
        <f t="shared" si="6"/>
        <v>0</v>
      </c>
      <c r="AE31" s="10"/>
      <c r="AF31" s="10">
        <f t="shared" ref="AF31:AF32" si="8">SUM(D31:R31,AD31)</f>
        <v>-3051</v>
      </c>
      <c r="AG31" s="109"/>
      <c r="AH31" s="10">
        <v>0</v>
      </c>
      <c r="AI31" s="109"/>
      <c r="AJ31" s="10">
        <f t="shared" si="7"/>
        <v>-3051</v>
      </c>
      <c r="AK31" s="109"/>
      <c r="AL31" s="10">
        <v>-763</v>
      </c>
      <c r="AN31" s="10">
        <f t="shared" ref="AN31:AN32" si="9">SUM(AJ31:AL31)</f>
        <v>-3814</v>
      </c>
      <c r="AO31" s="64"/>
      <c r="AP31" s="64"/>
    </row>
    <row r="32" spans="1:42" ht="20.75" customHeight="1">
      <c r="A32" s="86" t="s">
        <v>195</v>
      </c>
      <c r="B32" s="86"/>
      <c r="C32" s="86"/>
      <c r="D32" s="14">
        <v>0</v>
      </c>
      <c r="E32" s="13"/>
      <c r="F32" s="14">
        <v>0</v>
      </c>
      <c r="G32" s="10"/>
      <c r="H32" s="14">
        <v>0</v>
      </c>
      <c r="I32" s="13"/>
      <c r="J32" s="14">
        <v>0</v>
      </c>
      <c r="K32" s="13"/>
      <c r="L32" s="14">
        <v>0</v>
      </c>
      <c r="M32" s="13"/>
      <c r="N32" s="14">
        <v>0</v>
      </c>
      <c r="O32" s="13"/>
      <c r="P32" s="14">
        <v>0</v>
      </c>
      <c r="R32" s="14">
        <v>0</v>
      </c>
      <c r="S32" s="13"/>
      <c r="T32" s="14">
        <v>57184</v>
      </c>
      <c r="U32" s="13"/>
      <c r="V32" s="14">
        <v>-426179</v>
      </c>
      <c r="W32" s="70"/>
      <c r="X32" s="10">
        <v>43762</v>
      </c>
      <c r="Y32" s="70"/>
      <c r="Z32" s="14">
        <v>-193603</v>
      </c>
      <c r="AA32" s="70"/>
      <c r="AB32" s="14">
        <v>-3697778</v>
      </c>
      <c r="AC32" s="109"/>
      <c r="AD32" s="14">
        <f t="shared" si="6"/>
        <v>-4216614</v>
      </c>
      <c r="AE32" s="10"/>
      <c r="AF32" s="14">
        <f t="shared" si="8"/>
        <v>-4216614</v>
      </c>
      <c r="AG32" s="109"/>
      <c r="AH32" s="14">
        <v>0</v>
      </c>
      <c r="AI32" s="109"/>
      <c r="AJ32" s="14">
        <f t="shared" si="7"/>
        <v>-4216614</v>
      </c>
      <c r="AK32" s="109"/>
      <c r="AL32" s="14">
        <v>-586</v>
      </c>
      <c r="AN32" s="14">
        <f t="shared" si="9"/>
        <v>-4217200</v>
      </c>
      <c r="AO32" s="64"/>
      <c r="AP32" s="64"/>
    </row>
    <row r="33" spans="1:42" s="58" customFormat="1" ht="20.75" customHeight="1">
      <c r="A33" s="62" t="s">
        <v>304</v>
      </c>
      <c r="B33" s="86"/>
      <c r="C33" s="86"/>
      <c r="D33" s="21">
        <f>SUM(D28:D32)</f>
        <v>0</v>
      </c>
      <c r="E33" s="16"/>
      <c r="F33" s="21">
        <f>SUM(F28:F32)</f>
        <v>0</v>
      </c>
      <c r="G33" s="19"/>
      <c r="H33" s="21">
        <f>SUM(H28:H32)</f>
        <v>0</v>
      </c>
      <c r="I33" s="16"/>
      <c r="J33" s="21">
        <f>SUM(J28:J32)</f>
        <v>0</v>
      </c>
      <c r="K33" s="16"/>
      <c r="L33" s="21">
        <f>SUM(L28:L32)</f>
        <v>0</v>
      </c>
      <c r="M33" s="16"/>
      <c r="N33" s="21">
        <f>SUM(N28:N32)</f>
        <v>0</v>
      </c>
      <c r="O33" s="16"/>
      <c r="P33" s="21">
        <f>SUM(P28:P32)</f>
        <v>-2728312</v>
      </c>
      <c r="R33" s="21">
        <f>SUM(R28:R32)</f>
        <v>0</v>
      </c>
      <c r="S33" s="110"/>
      <c r="T33" s="21">
        <f>SUM(T28:T32)</f>
        <v>57184</v>
      </c>
      <c r="U33" s="16"/>
      <c r="V33" s="21">
        <f>SUM(V28:V32)</f>
        <v>-426179</v>
      </c>
      <c r="W33" s="111"/>
      <c r="X33" s="21">
        <f>SUM(X28:X32)</f>
        <v>43762</v>
      </c>
      <c r="Y33" s="111"/>
      <c r="Z33" s="21">
        <f>SUM(Z28:Z32)</f>
        <v>-193603</v>
      </c>
      <c r="AA33" s="111"/>
      <c r="AB33" s="21">
        <f>SUM(AB28:AB32)</f>
        <v>-3697778</v>
      </c>
      <c r="AC33" s="110"/>
      <c r="AD33" s="21">
        <f>SUM(AD28:AD32)</f>
        <v>-4216614</v>
      </c>
      <c r="AE33" s="110"/>
      <c r="AF33" s="21">
        <f>SUM(AF28:AF32)</f>
        <v>-6944926</v>
      </c>
      <c r="AG33" s="110"/>
      <c r="AH33" s="21">
        <f>SUM(AH28:AH32)</f>
        <v>0</v>
      </c>
      <c r="AI33" s="110"/>
      <c r="AJ33" s="21">
        <f>SUM(AJ28:AJ32)</f>
        <v>-6944926</v>
      </c>
      <c r="AK33" s="110"/>
      <c r="AL33" s="21">
        <f>SUM(AL28:AL32)</f>
        <v>-80388</v>
      </c>
      <c r="AN33" s="21">
        <f>SUM(AN28:AN32)</f>
        <v>-7025314</v>
      </c>
      <c r="AO33" s="104"/>
      <c r="AP33" s="64"/>
    </row>
    <row r="34" spans="1:42" s="58" customFormat="1" ht="20.75" customHeight="1">
      <c r="A34" s="86" t="s">
        <v>275</v>
      </c>
      <c r="B34" s="86"/>
      <c r="C34" s="86"/>
      <c r="D34" s="19"/>
      <c r="E34" s="16"/>
      <c r="F34" s="19"/>
      <c r="G34" s="19"/>
      <c r="H34" s="19"/>
      <c r="I34" s="16"/>
      <c r="J34" s="19"/>
      <c r="K34" s="16"/>
      <c r="L34" s="19"/>
      <c r="M34" s="16"/>
      <c r="N34" s="19"/>
      <c r="O34" s="16"/>
      <c r="P34" s="19"/>
      <c r="R34" s="19"/>
      <c r="S34" s="110"/>
      <c r="T34" s="19"/>
      <c r="U34" s="16"/>
      <c r="V34" s="19"/>
      <c r="W34" s="111"/>
      <c r="X34" s="111"/>
      <c r="Y34" s="111"/>
      <c r="Z34" s="19"/>
      <c r="AA34" s="111"/>
      <c r="AB34" s="19"/>
      <c r="AC34" s="110"/>
      <c r="AD34" s="19"/>
      <c r="AE34" s="110"/>
      <c r="AF34" s="19"/>
      <c r="AG34" s="110"/>
      <c r="AH34" s="19"/>
      <c r="AI34" s="110"/>
      <c r="AJ34" s="19"/>
      <c r="AK34" s="110"/>
      <c r="AL34" s="19"/>
      <c r="AN34" s="19"/>
      <c r="AO34" s="64"/>
      <c r="AP34" s="64"/>
    </row>
    <row r="35" spans="1:42" ht="20.75" customHeight="1">
      <c r="A35" s="112" t="s">
        <v>274</v>
      </c>
      <c r="B35" s="61"/>
      <c r="C35" s="86"/>
      <c r="D35" s="10">
        <v>0</v>
      </c>
      <c r="E35" s="13"/>
      <c r="F35" s="10">
        <v>0</v>
      </c>
      <c r="G35" s="10"/>
      <c r="H35" s="10">
        <v>0</v>
      </c>
      <c r="I35" s="10"/>
      <c r="J35" s="10">
        <v>0</v>
      </c>
      <c r="K35" s="10"/>
      <c r="L35" s="10">
        <v>0</v>
      </c>
      <c r="M35" s="10"/>
      <c r="N35" s="10">
        <v>0</v>
      </c>
      <c r="O35" s="13"/>
      <c r="P35" s="10">
        <v>-270130</v>
      </c>
      <c r="R35" s="10">
        <v>0</v>
      </c>
      <c r="S35" s="106"/>
      <c r="T35" s="10">
        <v>0</v>
      </c>
      <c r="U35" s="13"/>
      <c r="V35" s="10">
        <v>0</v>
      </c>
      <c r="W35" s="107"/>
      <c r="X35" s="107">
        <v>0</v>
      </c>
      <c r="Y35" s="107"/>
      <c r="Z35" s="10">
        <v>0</v>
      </c>
      <c r="AA35" s="107"/>
      <c r="AB35" s="10">
        <v>0</v>
      </c>
      <c r="AC35" s="106"/>
      <c r="AD35" s="10">
        <f t="shared" ref="AD35:AD36" si="10">SUM(T35:AB35)</f>
        <v>0</v>
      </c>
      <c r="AE35" s="106"/>
      <c r="AF35" s="10">
        <f>SUM(D35:R35,AD35)</f>
        <v>-270130</v>
      </c>
      <c r="AG35" s="106"/>
      <c r="AH35" s="10">
        <v>0</v>
      </c>
      <c r="AI35" s="106"/>
      <c r="AJ35" s="10">
        <f t="shared" ref="AJ35:AJ36" si="11">SUM(AF35:AH35)</f>
        <v>-270130</v>
      </c>
      <c r="AK35" s="10"/>
      <c r="AL35" s="10">
        <v>0</v>
      </c>
      <c r="AN35" s="10">
        <f>SUM(AJ35:AL35)</f>
        <v>-270130</v>
      </c>
      <c r="AO35" s="64"/>
      <c r="AP35" s="64"/>
    </row>
    <row r="36" spans="1:42" ht="20.75" customHeight="1">
      <c r="A36" s="86" t="s">
        <v>203</v>
      </c>
      <c r="B36" s="61"/>
      <c r="C36" s="86"/>
      <c r="D36" s="14">
        <v>0</v>
      </c>
      <c r="E36" s="13"/>
      <c r="F36" s="14">
        <v>0</v>
      </c>
      <c r="G36" s="10"/>
      <c r="H36" s="14">
        <v>0</v>
      </c>
      <c r="I36" s="10"/>
      <c r="J36" s="14">
        <v>0</v>
      </c>
      <c r="K36" s="10"/>
      <c r="L36" s="14">
        <v>0</v>
      </c>
      <c r="M36" s="10"/>
      <c r="N36" s="14">
        <v>0</v>
      </c>
      <c r="O36" s="13"/>
      <c r="P36" s="14">
        <v>142257</v>
      </c>
      <c r="R36" s="14">
        <v>0</v>
      </c>
      <c r="S36" s="106"/>
      <c r="T36" s="14">
        <v>-142257</v>
      </c>
      <c r="U36" s="13"/>
      <c r="V36" s="14">
        <v>0</v>
      </c>
      <c r="W36" s="107"/>
      <c r="X36" s="113">
        <v>0</v>
      </c>
      <c r="Y36" s="107"/>
      <c r="Z36" s="14">
        <v>0</v>
      </c>
      <c r="AA36" s="107"/>
      <c r="AB36" s="14">
        <v>0</v>
      </c>
      <c r="AC36" s="106"/>
      <c r="AD36" s="14">
        <f t="shared" si="10"/>
        <v>-142257</v>
      </c>
      <c r="AE36" s="106"/>
      <c r="AF36" s="14">
        <f>SUM(D36:R36,AD36)</f>
        <v>0</v>
      </c>
      <c r="AG36" s="106"/>
      <c r="AH36" s="14">
        <v>0</v>
      </c>
      <c r="AI36" s="106"/>
      <c r="AJ36" s="14">
        <f t="shared" si="11"/>
        <v>0</v>
      </c>
      <c r="AK36" s="10"/>
      <c r="AL36" s="14">
        <v>0</v>
      </c>
      <c r="AN36" s="14">
        <f>SUM(AJ36:AL36)</f>
        <v>0</v>
      </c>
      <c r="AO36" s="64"/>
      <c r="AP36" s="64"/>
    </row>
    <row r="37" spans="1:42" s="58" customFormat="1" ht="20.75" customHeight="1" thickBot="1">
      <c r="A37" s="57" t="s">
        <v>280</v>
      </c>
      <c r="B37" s="86"/>
      <c r="C37" s="86"/>
      <c r="D37" s="114">
        <f>D15+D33+D27+D35+D36</f>
        <v>8611242</v>
      </c>
      <c r="E37" s="60"/>
      <c r="F37" s="114">
        <f>F15+F33+F27+F35+F36</f>
        <v>57298909</v>
      </c>
      <c r="G37" s="60"/>
      <c r="H37" s="114">
        <f>H15+H33+H27+H35+H36</f>
        <v>3548471</v>
      </c>
      <c r="I37" s="60"/>
      <c r="J37" s="114">
        <f>J15+J33+J27+J35+J36</f>
        <v>3150904</v>
      </c>
      <c r="K37" s="60"/>
      <c r="L37" s="114">
        <f>L15+L33+L27+L35+L36</f>
        <v>-9917</v>
      </c>
      <c r="M37" s="60"/>
      <c r="N37" s="114">
        <f>N15+N33+N27+N35+N36</f>
        <v>929166</v>
      </c>
      <c r="O37" s="60"/>
      <c r="P37" s="114">
        <f>P15+P33+P27+P35+P36</f>
        <v>134471869</v>
      </c>
      <c r="R37" s="114">
        <f>R15+R33+R27+R35+R36</f>
        <v>-11413734</v>
      </c>
      <c r="S37" s="60"/>
      <c r="T37" s="114">
        <f>T15+T33+T27+T35+T36</f>
        <v>54300045</v>
      </c>
      <c r="U37" s="60"/>
      <c r="V37" s="114">
        <f>V15+V33+V27+V35+V36</f>
        <v>2439205</v>
      </c>
      <c r="W37" s="60"/>
      <c r="X37" s="114">
        <f>X15+X33+X27+X35+X36</f>
        <v>143051</v>
      </c>
      <c r="Y37" s="60"/>
      <c r="Z37" s="114">
        <f>Z15+Z33+Z27+Z35+Z36</f>
        <v>5562244</v>
      </c>
      <c r="AA37" s="60"/>
      <c r="AB37" s="114">
        <f>AB15+AB33+AB27+AB35+AB36</f>
        <v>-26403028</v>
      </c>
      <c r="AC37" s="60"/>
      <c r="AD37" s="114">
        <f>AD15+AD33+AD27+AD35+AD36</f>
        <v>36041517</v>
      </c>
      <c r="AE37" s="60"/>
      <c r="AF37" s="114">
        <f>AF15+AF33+AF27+AF35+AF36</f>
        <v>232628427</v>
      </c>
      <c r="AG37" s="60"/>
      <c r="AH37" s="114">
        <f>AH15+AH33+AH27+AH35+AH36</f>
        <v>15000000</v>
      </c>
      <c r="AI37" s="60"/>
      <c r="AJ37" s="114">
        <f>AJ15+AJ33+AJ27+AJ35+AJ36</f>
        <v>247628427</v>
      </c>
      <c r="AK37" s="60"/>
      <c r="AL37" s="114">
        <f>AL15+AL33+AL27+AL35+AL36</f>
        <v>43875663</v>
      </c>
      <c r="AN37" s="114">
        <f>AN15+AN33+AN27+AN35+AN36</f>
        <v>291504090</v>
      </c>
      <c r="AO37" s="64"/>
      <c r="AP37" s="64"/>
    </row>
    <row r="38" spans="1:42" ht="22" thickTop="1"/>
    <row r="39" spans="1:42" ht="22">
      <c r="A39" s="69"/>
      <c r="B39" s="69"/>
      <c r="C39" s="69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69"/>
    </row>
  </sheetData>
  <mergeCells count="2">
    <mergeCell ref="D4:AL4"/>
    <mergeCell ref="T5:AD5"/>
  </mergeCells>
  <pageMargins left="0.8" right="0.4" top="0.48" bottom="0.5" header="0.5" footer="0.5"/>
  <pageSetup paperSize="9" scale="42" firstPageNumber="12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1"/>
  <sheetViews>
    <sheetView view="pageBreakPreview" zoomScale="55" zoomScaleNormal="47" zoomScaleSheetLayoutView="55" workbookViewId="0"/>
  </sheetViews>
  <sheetFormatPr defaultColWidth="9.09765625" defaultRowHeight="23" customHeight="1"/>
  <cols>
    <col min="1" max="1" width="61.59765625" style="63" bestFit="1" customWidth="1"/>
    <col min="2" max="2" width="9.59765625" style="63" bestFit="1" customWidth="1"/>
    <col min="3" max="3" width="0.8984375" style="63" customWidth="1"/>
    <col min="4" max="4" width="13.09765625" style="63" customWidth="1"/>
    <col min="5" max="5" width="1.3984375" style="63" customWidth="1"/>
    <col min="6" max="6" width="14.3984375" style="63" customWidth="1"/>
    <col min="7" max="7" width="1.3984375" style="63" customWidth="1"/>
    <col min="8" max="8" width="14.3984375" style="63" customWidth="1"/>
    <col min="9" max="9" width="1.3984375" style="63" customWidth="1"/>
    <col min="10" max="10" width="18.09765625" style="63" customWidth="1"/>
    <col min="11" max="11" width="1.3984375" style="63" customWidth="1"/>
    <col min="12" max="12" width="13.09765625" style="63" customWidth="1"/>
    <col min="13" max="13" width="1.3984375" style="63" customWidth="1"/>
    <col min="14" max="14" width="13.09765625" style="63" customWidth="1"/>
    <col min="15" max="15" width="1.3984375" style="63" customWidth="1"/>
    <col min="16" max="16" width="13.09765625" style="63" customWidth="1"/>
    <col min="17" max="17" width="1.3984375" style="63" customWidth="1"/>
    <col min="18" max="18" width="16.19921875" style="63" bestFit="1" customWidth="1"/>
    <col min="19" max="19" width="1.3984375" style="63" customWidth="1"/>
    <col min="20" max="20" width="16.09765625" style="63" customWidth="1"/>
    <col min="21" max="21" width="1.3984375" style="63" customWidth="1"/>
    <col min="22" max="22" width="16.69921875" style="63" bestFit="1" customWidth="1"/>
    <col min="23" max="23" width="1.3984375" style="63" customWidth="1"/>
    <col min="24" max="24" width="15.09765625" style="63" customWidth="1"/>
    <col min="25" max="25" width="1.3984375" style="63" customWidth="1"/>
    <col min="26" max="26" width="15.09765625" style="63" customWidth="1"/>
    <col min="27" max="27" width="1.3984375" style="63" customWidth="1"/>
    <col min="28" max="28" width="15.8984375" style="63" customWidth="1"/>
    <col min="29" max="16384" width="9.09765625" style="63"/>
  </cols>
  <sheetData>
    <row r="1" spans="1:31" ht="24.75" customHeight="1">
      <c r="A1" s="157" t="s">
        <v>205</v>
      </c>
      <c r="B1" s="92"/>
      <c r="C1" s="92"/>
      <c r="D1" s="133"/>
      <c r="E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S1" s="157"/>
      <c r="U1" s="157"/>
      <c r="W1" s="157"/>
      <c r="AA1" s="157"/>
    </row>
    <row r="2" spans="1:31" ht="24.75" customHeight="1">
      <c r="A2" s="157" t="s">
        <v>137</v>
      </c>
      <c r="B2" s="92"/>
      <c r="C2" s="92"/>
      <c r="D2" s="133"/>
      <c r="E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S2" s="157"/>
      <c r="U2" s="157"/>
      <c r="W2" s="157"/>
      <c r="AA2" s="157"/>
    </row>
    <row r="3" spans="1:31" ht="21.75" customHeight="1">
      <c r="A3" s="158"/>
      <c r="B3" s="92"/>
      <c r="C3" s="92"/>
      <c r="D3" s="133"/>
      <c r="E3" s="158"/>
      <c r="F3" s="79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79"/>
      <c r="S3" s="158"/>
      <c r="T3" s="79"/>
      <c r="U3" s="158"/>
      <c r="V3" s="79"/>
      <c r="W3" s="158"/>
      <c r="X3" s="79"/>
      <c r="Y3" s="79"/>
      <c r="Z3" s="79"/>
      <c r="AA3" s="158"/>
      <c r="AB3" s="95" t="s">
        <v>2</v>
      </c>
    </row>
    <row r="4" spans="1:31" ht="21.75" customHeight="1">
      <c r="B4" s="92"/>
      <c r="C4" s="92"/>
      <c r="D4" s="182" t="s">
        <v>4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</row>
    <row r="5" spans="1:31" ht="21.75" customHeight="1">
      <c r="B5" s="97"/>
      <c r="C5" s="97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189" t="s">
        <v>83</v>
      </c>
      <c r="S5" s="189"/>
      <c r="T5" s="189"/>
      <c r="U5" s="189"/>
      <c r="V5" s="189"/>
      <c r="W5" s="189"/>
      <c r="X5" s="189"/>
      <c r="Y5" s="72"/>
      <c r="Z5" s="72"/>
      <c r="AA5" s="84"/>
      <c r="AB5" s="100"/>
    </row>
    <row r="6" spans="1:31" ht="21.75" customHeight="1">
      <c r="A6" s="73"/>
      <c r="B6" s="99"/>
      <c r="C6" s="99"/>
      <c r="D6" s="73"/>
      <c r="E6" s="73"/>
      <c r="F6" s="73"/>
      <c r="G6" s="84"/>
      <c r="H6" s="84"/>
      <c r="I6" s="84"/>
      <c r="J6" s="72"/>
      <c r="K6" s="84"/>
      <c r="L6" s="84"/>
      <c r="M6" s="84"/>
      <c r="N6" s="72"/>
      <c r="O6" s="72"/>
      <c r="P6" s="72"/>
      <c r="Q6" s="84"/>
      <c r="R6" s="74"/>
      <c r="S6" s="74"/>
      <c r="T6" s="73" t="s">
        <v>138</v>
      </c>
      <c r="U6" s="74"/>
      <c r="V6" s="72" t="s">
        <v>308</v>
      </c>
      <c r="W6" s="74"/>
      <c r="X6" s="78"/>
      <c r="Y6" s="78"/>
      <c r="Z6" s="72"/>
      <c r="AA6" s="73"/>
      <c r="AB6" s="100"/>
    </row>
    <row r="7" spans="1:31" ht="21.75" customHeight="1">
      <c r="A7" s="73"/>
      <c r="B7" s="99"/>
      <c r="C7" s="99"/>
      <c r="D7" s="73"/>
      <c r="E7" s="73"/>
      <c r="F7" s="73"/>
      <c r="G7" s="84"/>
      <c r="H7" s="84"/>
      <c r="I7" s="84"/>
      <c r="J7" s="72"/>
      <c r="K7" s="84"/>
      <c r="L7" s="84"/>
      <c r="M7" s="84"/>
      <c r="N7" s="72"/>
      <c r="O7" s="72"/>
      <c r="P7" s="72"/>
      <c r="Q7" s="84"/>
      <c r="R7" s="74"/>
      <c r="S7" s="74"/>
      <c r="T7" s="73" t="s">
        <v>140</v>
      </c>
      <c r="U7" s="74"/>
      <c r="V7" s="78" t="s">
        <v>141</v>
      </c>
      <c r="W7" s="74"/>
      <c r="X7" s="78"/>
      <c r="Y7" s="78"/>
      <c r="Z7" s="72"/>
      <c r="AA7" s="73"/>
      <c r="AB7" s="100"/>
    </row>
    <row r="8" spans="1:31" ht="21.75" customHeight="1">
      <c r="A8" s="73"/>
      <c r="B8" s="99"/>
      <c r="C8" s="99"/>
      <c r="D8" s="84"/>
      <c r="E8" s="84"/>
      <c r="F8" s="84"/>
      <c r="G8" s="84"/>
      <c r="H8" s="84"/>
      <c r="I8" s="84"/>
      <c r="J8" s="72" t="s">
        <v>139</v>
      </c>
      <c r="K8" s="84"/>
      <c r="L8" s="84"/>
      <c r="M8" s="84"/>
      <c r="N8" s="84"/>
      <c r="O8" s="84"/>
      <c r="P8" s="84"/>
      <c r="Q8" s="84"/>
      <c r="S8" s="74"/>
      <c r="T8" s="73" t="s">
        <v>144</v>
      </c>
      <c r="U8" s="74"/>
      <c r="V8" s="78" t="s">
        <v>145</v>
      </c>
      <c r="W8" s="74"/>
      <c r="X8" s="72" t="s">
        <v>84</v>
      </c>
      <c r="Y8" s="72"/>
      <c r="Z8" s="72"/>
      <c r="AA8" s="73"/>
      <c r="AB8" s="100"/>
    </row>
    <row r="9" spans="1:31" ht="21.75" customHeight="1">
      <c r="A9" s="73"/>
      <c r="B9" s="99"/>
      <c r="C9" s="99"/>
      <c r="D9" s="80" t="s">
        <v>288</v>
      </c>
      <c r="E9" s="73"/>
      <c r="F9" s="73"/>
      <c r="G9" s="84"/>
      <c r="H9" s="84"/>
      <c r="I9" s="84"/>
      <c r="J9" s="72" t="s">
        <v>206</v>
      </c>
      <c r="K9" s="84"/>
      <c r="L9" s="84"/>
      <c r="M9" s="84"/>
      <c r="N9" s="72" t="s">
        <v>78</v>
      </c>
      <c r="O9" s="72"/>
      <c r="P9" s="72"/>
      <c r="Q9" s="84"/>
      <c r="R9" s="80" t="s">
        <v>138</v>
      </c>
      <c r="S9" s="74"/>
      <c r="T9" s="78" t="s">
        <v>149</v>
      </c>
      <c r="U9" s="74"/>
      <c r="V9" s="78" t="s">
        <v>150</v>
      </c>
      <c r="W9" s="74"/>
      <c r="X9" s="78" t="s">
        <v>152</v>
      </c>
      <c r="Y9" s="78"/>
      <c r="Z9" s="72" t="s">
        <v>153</v>
      </c>
      <c r="AA9" s="73"/>
      <c r="AB9" s="100"/>
      <c r="AC9" s="69"/>
      <c r="AD9" s="69"/>
      <c r="AE9" s="69"/>
    </row>
    <row r="10" spans="1:31" ht="21.75" customHeight="1">
      <c r="A10" s="73"/>
      <c r="B10" s="99"/>
      <c r="C10" s="99"/>
      <c r="D10" s="73" t="s">
        <v>155</v>
      </c>
      <c r="E10" s="73"/>
      <c r="F10" s="73" t="s">
        <v>156</v>
      </c>
      <c r="G10" s="73"/>
      <c r="H10" s="73"/>
      <c r="I10" s="73"/>
      <c r="J10" s="73" t="s">
        <v>207</v>
      </c>
      <c r="K10" s="73"/>
      <c r="L10" s="73" t="s">
        <v>159</v>
      </c>
      <c r="M10" s="73"/>
      <c r="N10" s="73" t="s">
        <v>160</v>
      </c>
      <c r="O10" s="73"/>
      <c r="P10" s="73" t="s">
        <v>161</v>
      </c>
      <c r="Q10" s="73"/>
      <c r="R10" s="85" t="s">
        <v>309</v>
      </c>
      <c r="S10" s="74"/>
      <c r="T10" s="78" t="s">
        <v>163</v>
      </c>
      <c r="U10" s="74"/>
      <c r="V10" s="73" t="s">
        <v>164</v>
      </c>
      <c r="W10" s="74"/>
      <c r="X10" s="73" t="s">
        <v>166</v>
      </c>
      <c r="Y10" s="73"/>
      <c r="Z10" s="78" t="s">
        <v>167</v>
      </c>
      <c r="AA10" s="73"/>
      <c r="AB10" s="73" t="s">
        <v>154</v>
      </c>
      <c r="AC10" s="69"/>
      <c r="AD10" s="69"/>
      <c r="AE10" s="69"/>
    </row>
    <row r="11" spans="1:31" ht="21.75" customHeight="1">
      <c r="A11" s="86"/>
      <c r="B11" s="83" t="s">
        <v>7</v>
      </c>
      <c r="C11" s="83"/>
      <c r="D11" s="81" t="s">
        <v>170</v>
      </c>
      <c r="E11" s="86"/>
      <c r="F11" s="81" t="s">
        <v>208</v>
      </c>
      <c r="G11" s="86"/>
      <c r="H11" s="76" t="s">
        <v>172</v>
      </c>
      <c r="I11" s="75"/>
      <c r="J11" s="81" t="s">
        <v>209</v>
      </c>
      <c r="K11" s="86"/>
      <c r="L11" s="81" t="s">
        <v>175</v>
      </c>
      <c r="M11" s="86"/>
      <c r="N11" s="81" t="s">
        <v>176</v>
      </c>
      <c r="O11" s="73"/>
      <c r="P11" s="81" t="s">
        <v>177</v>
      </c>
      <c r="Q11" s="86"/>
      <c r="R11" s="82" t="s">
        <v>289</v>
      </c>
      <c r="S11" s="74"/>
      <c r="T11" s="81" t="s">
        <v>178</v>
      </c>
      <c r="U11" s="74"/>
      <c r="V11" s="81" t="s">
        <v>179</v>
      </c>
      <c r="W11" s="74"/>
      <c r="X11" s="81" t="s">
        <v>68</v>
      </c>
      <c r="Y11" s="73"/>
      <c r="Z11" s="81" t="s">
        <v>181</v>
      </c>
      <c r="AA11" s="86"/>
      <c r="AB11" s="81" t="s">
        <v>168</v>
      </c>
      <c r="AC11" s="69"/>
      <c r="AD11" s="69"/>
      <c r="AE11" s="69"/>
    </row>
    <row r="12" spans="1:31" ht="21.75" customHeight="1">
      <c r="A12" s="86"/>
      <c r="B12" s="56"/>
      <c r="C12" s="56"/>
      <c r="D12" s="73"/>
      <c r="E12" s="86"/>
      <c r="F12" s="73"/>
      <c r="G12" s="86"/>
      <c r="H12" s="75"/>
      <c r="I12" s="75"/>
      <c r="J12" s="73"/>
      <c r="K12" s="86"/>
      <c r="L12" s="73"/>
      <c r="M12" s="86"/>
      <c r="N12" s="73"/>
      <c r="O12" s="73"/>
      <c r="P12" s="73"/>
      <c r="Q12" s="86"/>
      <c r="R12" s="74"/>
      <c r="S12" s="74"/>
      <c r="T12" s="73"/>
      <c r="U12" s="74"/>
      <c r="V12" s="73"/>
      <c r="W12" s="74"/>
      <c r="X12" s="73"/>
      <c r="Y12" s="73"/>
      <c r="Z12" s="73"/>
      <c r="AA12" s="86"/>
      <c r="AB12" s="73"/>
      <c r="AC12" s="69"/>
      <c r="AD12" s="69"/>
      <c r="AE12" s="69"/>
    </row>
    <row r="13" spans="1:31" ht="23" customHeight="1">
      <c r="A13" s="57" t="s">
        <v>198</v>
      </c>
      <c r="B13" s="62"/>
      <c r="C13" s="62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69"/>
      <c r="AD13" s="69"/>
      <c r="AE13" s="69"/>
    </row>
    <row r="14" spans="1:31" ht="23" customHeight="1">
      <c r="A14" s="152" t="s">
        <v>199</v>
      </c>
      <c r="B14" s="62"/>
      <c r="C14" s="62"/>
      <c r="D14" s="19">
        <v>8611242</v>
      </c>
      <c r="E14" s="159"/>
      <c r="F14" s="19">
        <v>56408882</v>
      </c>
      <c r="G14" s="159"/>
      <c r="H14" s="19">
        <v>3470021</v>
      </c>
      <c r="I14" s="159"/>
      <c r="J14" s="19">
        <v>490423</v>
      </c>
      <c r="K14" s="159"/>
      <c r="L14" s="19">
        <v>929166</v>
      </c>
      <c r="M14" s="159"/>
      <c r="N14" s="19">
        <v>48369402</v>
      </c>
      <c r="O14" s="19"/>
      <c r="P14" s="19">
        <v>-6244707</v>
      </c>
      <c r="Q14" s="159"/>
      <c r="R14" s="19">
        <v>5087916</v>
      </c>
      <c r="S14" s="159"/>
      <c r="T14" s="19">
        <v>-53772</v>
      </c>
      <c r="U14" s="159"/>
      <c r="V14" s="19">
        <v>488567</v>
      </c>
      <c r="W14" s="159"/>
      <c r="X14" s="19">
        <f>R14+V14+T14</f>
        <v>5522711</v>
      </c>
      <c r="Y14" s="19"/>
      <c r="Z14" s="19">
        <v>15000000</v>
      </c>
      <c r="AA14" s="159"/>
      <c r="AB14" s="19">
        <f>SUM(D14:P14,X14:Z14)</f>
        <v>132557140</v>
      </c>
      <c r="AC14" s="69"/>
      <c r="AD14" s="69"/>
      <c r="AE14" s="69"/>
    </row>
    <row r="15" spans="1:31" ht="23" customHeight="1">
      <c r="A15" s="152" t="s">
        <v>191</v>
      </c>
      <c r="B15" s="62"/>
      <c r="C15" s="62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6"/>
      <c r="T15" s="131"/>
      <c r="U15" s="16"/>
      <c r="V15" s="131"/>
      <c r="W15" s="16"/>
      <c r="X15" s="131"/>
      <c r="Y15" s="131"/>
      <c r="Z15" s="131"/>
      <c r="AA15" s="131"/>
      <c r="AB15" s="18"/>
      <c r="AC15" s="69"/>
      <c r="AD15" s="69"/>
      <c r="AE15" s="69"/>
    </row>
    <row r="16" spans="1:31" ht="23" customHeight="1">
      <c r="A16" s="90" t="s">
        <v>192</v>
      </c>
      <c r="B16" s="62"/>
      <c r="C16" s="62"/>
      <c r="D16" s="10">
        <v>0</v>
      </c>
      <c r="E16" s="123"/>
      <c r="F16" s="10">
        <v>0</v>
      </c>
      <c r="G16" s="123"/>
      <c r="H16" s="10">
        <v>0</v>
      </c>
      <c r="I16" s="13"/>
      <c r="J16" s="10">
        <v>0</v>
      </c>
      <c r="K16" s="123"/>
      <c r="L16" s="10">
        <v>0</v>
      </c>
      <c r="M16" s="13"/>
      <c r="N16" s="10">
        <v>6231515</v>
      </c>
      <c r="O16" s="10"/>
      <c r="P16" s="10">
        <v>0</v>
      </c>
      <c r="Q16" s="123"/>
      <c r="R16" s="10">
        <v>0</v>
      </c>
      <c r="S16" s="13"/>
      <c r="T16" s="10">
        <v>0</v>
      </c>
      <c r="U16" s="13"/>
      <c r="V16" s="10">
        <v>0</v>
      </c>
      <c r="W16" s="13"/>
      <c r="X16" s="10">
        <f>R16+V16+T16</f>
        <v>0</v>
      </c>
      <c r="Y16" s="10"/>
      <c r="Z16" s="10">
        <v>0</v>
      </c>
      <c r="AA16" s="123"/>
      <c r="AB16" s="1">
        <f>SUM(D16:P16,X16:Z16)</f>
        <v>6231515</v>
      </c>
      <c r="AC16" s="69"/>
      <c r="AD16" s="69"/>
      <c r="AE16" s="69"/>
    </row>
    <row r="17" spans="1:31" ht="23" customHeight="1">
      <c r="A17" s="90" t="s">
        <v>193</v>
      </c>
      <c r="B17" s="62"/>
      <c r="C17" s="62"/>
      <c r="D17" s="14">
        <v>0</v>
      </c>
      <c r="E17" s="123"/>
      <c r="F17" s="14">
        <v>0</v>
      </c>
      <c r="G17" s="123"/>
      <c r="H17" s="14">
        <v>0</v>
      </c>
      <c r="I17" s="13"/>
      <c r="J17" s="14">
        <v>0</v>
      </c>
      <c r="K17" s="123"/>
      <c r="L17" s="14">
        <v>0</v>
      </c>
      <c r="M17" s="13"/>
      <c r="N17" s="14">
        <v>0</v>
      </c>
      <c r="O17" s="10"/>
      <c r="P17" s="14">
        <v>0</v>
      </c>
      <c r="Q17" s="123"/>
      <c r="R17" s="14">
        <v>0</v>
      </c>
      <c r="S17" s="13"/>
      <c r="T17" s="14">
        <v>31663</v>
      </c>
      <c r="U17" s="13"/>
      <c r="V17" s="14">
        <v>10400</v>
      </c>
      <c r="W17" s="13"/>
      <c r="X17" s="14">
        <f t="shared" ref="X17" si="0">R17+V17+T17</f>
        <v>42063</v>
      </c>
      <c r="Y17" s="10"/>
      <c r="Z17" s="14">
        <v>0</v>
      </c>
      <c r="AA17" s="123"/>
      <c r="AB17" s="4">
        <f t="shared" ref="AB17" si="1">SUM(D17:P17,X17:Z17)</f>
        <v>42063</v>
      </c>
      <c r="AC17" s="69"/>
      <c r="AD17" s="69"/>
      <c r="AE17" s="69"/>
    </row>
    <row r="18" spans="1:31" ht="23" customHeight="1">
      <c r="A18" s="62" t="s">
        <v>196</v>
      </c>
      <c r="B18" s="86"/>
      <c r="C18" s="86"/>
      <c r="D18" s="19">
        <f>SUM(D16:D17)</f>
        <v>0</v>
      </c>
      <c r="E18" s="131"/>
      <c r="F18" s="19">
        <f>SUM(F16:F17)</f>
        <v>0</v>
      </c>
      <c r="G18" s="131"/>
      <c r="H18" s="19">
        <f>SUM(H16:H17)</f>
        <v>0</v>
      </c>
      <c r="I18" s="131"/>
      <c r="J18" s="19">
        <f>SUM(J16:J17)</f>
        <v>0</v>
      </c>
      <c r="K18" s="131"/>
      <c r="L18" s="19">
        <f>SUM(L16:L17)</f>
        <v>0</v>
      </c>
      <c r="M18" s="131"/>
      <c r="N18" s="19">
        <f>SUM(N16:N17)</f>
        <v>6231515</v>
      </c>
      <c r="O18" s="19"/>
      <c r="P18" s="19">
        <f>SUM(P16:P17)</f>
        <v>0</v>
      </c>
      <c r="Q18" s="131"/>
      <c r="R18" s="19">
        <f>SUM(R16:R17)</f>
        <v>0</v>
      </c>
      <c r="S18" s="131"/>
      <c r="T18" s="19">
        <f>SUM(T16:T17)</f>
        <v>31663</v>
      </c>
      <c r="U18" s="131"/>
      <c r="V18" s="19">
        <f>SUM(V16:V17)</f>
        <v>10400</v>
      </c>
      <c r="W18" s="131"/>
      <c r="X18" s="19">
        <f>SUM(X16:X17)</f>
        <v>42063</v>
      </c>
      <c r="Y18" s="19"/>
      <c r="Z18" s="19">
        <f>SUM(Z16:Z17)</f>
        <v>0</v>
      </c>
      <c r="AA18" s="131"/>
      <c r="AB18" s="19">
        <f>SUM(AB16:AB17)</f>
        <v>6273578</v>
      </c>
      <c r="AC18" s="69"/>
      <c r="AD18" s="69"/>
      <c r="AE18" s="69"/>
    </row>
    <row r="19" spans="1:31" ht="23" customHeight="1">
      <c r="A19" s="86" t="s">
        <v>197</v>
      </c>
      <c r="B19" s="86"/>
      <c r="C19" s="86"/>
      <c r="D19" s="53"/>
      <c r="E19" s="131"/>
      <c r="F19" s="53"/>
      <c r="G19" s="131"/>
      <c r="H19" s="53"/>
      <c r="I19" s="131"/>
      <c r="J19" s="53"/>
      <c r="K19" s="131"/>
      <c r="L19" s="53"/>
      <c r="M19" s="131"/>
      <c r="N19" s="53"/>
      <c r="O19" s="19"/>
      <c r="P19" s="53"/>
      <c r="Q19" s="131"/>
      <c r="R19" s="53"/>
      <c r="S19" s="131"/>
      <c r="T19" s="53"/>
      <c r="U19" s="131"/>
      <c r="V19" s="53"/>
      <c r="W19" s="131"/>
      <c r="X19" s="53"/>
      <c r="Y19" s="19"/>
      <c r="Z19" s="53"/>
      <c r="AA19" s="131"/>
      <c r="AB19" s="53"/>
      <c r="AC19" s="69"/>
      <c r="AD19" s="69"/>
      <c r="AE19" s="69"/>
    </row>
    <row r="20" spans="1:31" ht="23" customHeight="1">
      <c r="A20" s="90" t="s">
        <v>274</v>
      </c>
      <c r="B20" s="61"/>
      <c r="C20" s="86"/>
      <c r="D20" s="14">
        <v>0</v>
      </c>
      <c r="E20" s="123"/>
      <c r="F20" s="14">
        <v>0</v>
      </c>
      <c r="G20" s="123"/>
      <c r="H20" s="14">
        <v>0</v>
      </c>
      <c r="I20" s="123"/>
      <c r="J20" s="14">
        <v>0</v>
      </c>
      <c r="K20" s="123"/>
      <c r="L20" s="14">
        <v>0</v>
      </c>
      <c r="M20" s="123"/>
      <c r="N20" s="14">
        <v>-412077</v>
      </c>
      <c r="O20" s="10"/>
      <c r="P20" s="14">
        <v>0</v>
      </c>
      <c r="Q20" s="123"/>
      <c r="R20" s="14">
        <v>0</v>
      </c>
      <c r="S20" s="131"/>
      <c r="T20" s="14">
        <v>0</v>
      </c>
      <c r="U20" s="131"/>
      <c r="V20" s="14">
        <v>0</v>
      </c>
      <c r="W20" s="131"/>
      <c r="X20" s="14">
        <f>R20+V20+T20</f>
        <v>0</v>
      </c>
      <c r="Y20" s="19"/>
      <c r="Z20" s="14">
        <v>0</v>
      </c>
      <c r="AA20" s="131"/>
      <c r="AB20" s="4">
        <f t="shared" ref="AB20" si="2">SUM(D20:P20,X20:Z20)</f>
        <v>-412077</v>
      </c>
      <c r="AC20" s="69"/>
      <c r="AD20" s="69"/>
      <c r="AE20" s="69"/>
    </row>
    <row r="21" spans="1:31" ht="23" customHeight="1" thickBot="1">
      <c r="A21" s="152" t="s">
        <v>204</v>
      </c>
      <c r="B21" s="86"/>
      <c r="C21" s="86"/>
      <c r="D21" s="22">
        <f>SUM(D14)+SUM(D18:D20)</f>
        <v>8611242</v>
      </c>
      <c r="E21" s="131"/>
      <c r="F21" s="22">
        <f>SUM(F14)+SUM(F18:F20)</f>
        <v>56408882</v>
      </c>
      <c r="G21" s="131"/>
      <c r="H21" s="22">
        <f>SUM(H14)+SUM(H18:H20)</f>
        <v>3470021</v>
      </c>
      <c r="I21" s="131"/>
      <c r="J21" s="22">
        <f>SUM(J14)+SUM(J18:J20)</f>
        <v>490423</v>
      </c>
      <c r="K21" s="131"/>
      <c r="L21" s="22">
        <f>SUM(L14)+SUM(L18:L20)</f>
        <v>929166</v>
      </c>
      <c r="M21" s="131"/>
      <c r="N21" s="22">
        <f>SUM(N14)+SUM(N18:N20)</f>
        <v>54188840</v>
      </c>
      <c r="O21" s="26"/>
      <c r="P21" s="22">
        <f>SUM(P14)+SUM(P18:P20)</f>
        <v>-6244707</v>
      </c>
      <c r="Q21" s="131"/>
      <c r="R21" s="22">
        <f>SUM(R14)+SUM(R18:R20)</f>
        <v>5087916</v>
      </c>
      <c r="S21" s="131"/>
      <c r="T21" s="22">
        <f>SUM(T14)+SUM(T18:T20)</f>
        <v>-22109</v>
      </c>
      <c r="U21" s="131"/>
      <c r="V21" s="22">
        <f>SUM(V14)+SUM(V18:V20)</f>
        <v>498967</v>
      </c>
      <c r="W21" s="131"/>
      <c r="X21" s="22">
        <f>SUM(X14)+SUM(X18:X20)</f>
        <v>5564774</v>
      </c>
      <c r="Y21" s="26"/>
      <c r="Z21" s="22">
        <f>SUM(Z14)+SUM(Z18:Z20)</f>
        <v>15000000</v>
      </c>
      <c r="AA21" s="131"/>
      <c r="AB21" s="22">
        <f>SUM(AB14)+SUM(AB18:AB20)</f>
        <v>138418641</v>
      </c>
      <c r="AC21" s="69"/>
      <c r="AD21" s="69"/>
      <c r="AE21" s="69"/>
    </row>
    <row r="22" spans="1:31" ht="23" customHeight="1" thickTop="1">
      <c r="AC22" s="69"/>
      <c r="AD22" s="69"/>
      <c r="AE22" s="69"/>
    </row>
    <row r="23" spans="1:31" ht="23" customHeight="1">
      <c r="A23" s="57" t="s">
        <v>278</v>
      </c>
      <c r="B23" s="62"/>
      <c r="C23" s="62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69"/>
      <c r="AD23" s="69"/>
      <c r="AE23" s="69"/>
    </row>
    <row r="24" spans="1:31" s="163" customFormat="1" ht="23" customHeight="1">
      <c r="A24" s="160" t="s">
        <v>279</v>
      </c>
      <c r="B24" s="161"/>
      <c r="C24" s="161"/>
      <c r="D24" s="19">
        <v>8611242</v>
      </c>
      <c r="E24" s="159"/>
      <c r="F24" s="19">
        <v>56408882</v>
      </c>
      <c r="G24" s="159"/>
      <c r="H24" s="19">
        <v>3470021</v>
      </c>
      <c r="I24" s="159"/>
      <c r="J24" s="19">
        <v>490423</v>
      </c>
      <c r="K24" s="159"/>
      <c r="L24" s="19">
        <v>929166</v>
      </c>
      <c r="M24" s="159"/>
      <c r="N24" s="19">
        <v>57226370</v>
      </c>
      <c r="O24" s="19"/>
      <c r="P24" s="19">
        <v>-7062578</v>
      </c>
      <c r="Q24" s="159"/>
      <c r="R24" s="19">
        <v>9684937</v>
      </c>
      <c r="S24" s="159"/>
      <c r="T24" s="19">
        <v>4790</v>
      </c>
      <c r="U24" s="159"/>
      <c r="V24" s="19">
        <v>450967</v>
      </c>
      <c r="W24" s="159"/>
      <c r="X24" s="19">
        <f>R24+V24+T24</f>
        <v>10140694</v>
      </c>
      <c r="Y24" s="19"/>
      <c r="Z24" s="19">
        <v>15000000</v>
      </c>
      <c r="AA24" s="159"/>
      <c r="AB24" s="19">
        <f>SUM(D24:P24,X24:Z24)</f>
        <v>145214220</v>
      </c>
      <c r="AC24" s="162"/>
      <c r="AD24" s="162"/>
      <c r="AE24" s="162"/>
    </row>
    <row r="25" spans="1:31" ht="23" customHeight="1">
      <c r="A25" s="152" t="s">
        <v>184</v>
      </c>
      <c r="B25" s="62"/>
      <c r="C25" s="62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6"/>
      <c r="T25" s="131"/>
      <c r="U25" s="16"/>
      <c r="V25" s="131"/>
      <c r="W25" s="16"/>
      <c r="X25" s="131"/>
      <c r="Y25" s="131"/>
      <c r="Z25" s="131"/>
      <c r="AA25" s="131"/>
      <c r="AB25" s="18"/>
      <c r="AC25" s="69"/>
      <c r="AD25" s="69"/>
      <c r="AE25" s="69"/>
    </row>
    <row r="26" spans="1:31" ht="23" customHeight="1">
      <c r="A26" s="87" t="s">
        <v>200</v>
      </c>
      <c r="B26" s="62"/>
      <c r="C26" s="62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6"/>
      <c r="T26" s="131"/>
      <c r="U26" s="16"/>
      <c r="V26" s="131"/>
      <c r="W26" s="16"/>
      <c r="X26" s="131"/>
      <c r="Y26" s="131"/>
      <c r="Z26" s="131"/>
      <c r="AA26" s="131"/>
      <c r="AB26" s="18"/>
      <c r="AC26" s="69"/>
      <c r="AD26" s="69"/>
      <c r="AE26" s="69"/>
    </row>
    <row r="27" spans="1:31" ht="23" customHeight="1">
      <c r="A27" s="90" t="s">
        <v>296</v>
      </c>
      <c r="B27" s="71">
        <v>7</v>
      </c>
      <c r="C27" s="62"/>
      <c r="D27" s="14">
        <v>0</v>
      </c>
      <c r="E27" s="123"/>
      <c r="F27" s="14">
        <v>0</v>
      </c>
      <c r="G27" s="123"/>
      <c r="H27" s="14">
        <v>0</v>
      </c>
      <c r="I27" s="13"/>
      <c r="J27" s="14">
        <v>0</v>
      </c>
      <c r="K27" s="123"/>
      <c r="L27" s="14">
        <v>0</v>
      </c>
      <c r="M27" s="13"/>
      <c r="N27" s="14">
        <v>0</v>
      </c>
      <c r="O27" s="10"/>
      <c r="P27" s="14">
        <v>-263507</v>
      </c>
      <c r="Q27" s="123"/>
      <c r="R27" s="14">
        <v>0</v>
      </c>
      <c r="S27" s="13"/>
      <c r="T27" s="14">
        <v>0</v>
      </c>
      <c r="U27" s="13"/>
      <c r="V27" s="14">
        <v>0</v>
      </c>
      <c r="W27" s="13"/>
      <c r="X27" s="14">
        <f>R27+V27+T27</f>
        <v>0</v>
      </c>
      <c r="Y27" s="10"/>
      <c r="Z27" s="14">
        <v>0</v>
      </c>
      <c r="AA27" s="123"/>
      <c r="AB27" s="4">
        <f>SUM(D27:P27,X27:Z27)</f>
        <v>-263507</v>
      </c>
      <c r="AC27" s="69"/>
      <c r="AD27" s="69"/>
      <c r="AE27" s="69"/>
    </row>
    <row r="28" spans="1:31" ht="23" customHeight="1">
      <c r="A28" s="87" t="s">
        <v>202</v>
      </c>
      <c r="B28" s="62"/>
      <c r="C28" s="62"/>
      <c r="D28" s="29">
        <f>SUM(D26:D27)</f>
        <v>0</v>
      </c>
      <c r="E28" s="131"/>
      <c r="F28" s="29">
        <f>SUM(F26:F27)</f>
        <v>0</v>
      </c>
      <c r="G28" s="65"/>
      <c r="H28" s="29">
        <f>SUM(H26:H27)</f>
        <v>0</v>
      </c>
      <c r="I28" s="65"/>
      <c r="J28" s="29">
        <f>SUM(J26:J27)</f>
        <v>0</v>
      </c>
      <c r="K28" s="131"/>
      <c r="L28" s="29">
        <f>SUM(L26:L27)</f>
        <v>0</v>
      </c>
      <c r="M28" s="131"/>
      <c r="N28" s="29">
        <f>SUM(N26:N27)</f>
        <v>0</v>
      </c>
      <c r="O28" s="66"/>
      <c r="P28" s="29">
        <f>SUM(P26:P27)</f>
        <v>-263507</v>
      </c>
      <c r="Q28" s="131"/>
      <c r="R28" s="29">
        <f>SUM(R26:R27)</f>
        <v>0</v>
      </c>
      <c r="S28" s="66"/>
      <c r="T28" s="29">
        <f>SUM(T26:T27)</f>
        <v>0</v>
      </c>
      <c r="U28" s="131"/>
      <c r="V28" s="29">
        <f>SUM(V26:V27)</f>
        <v>0</v>
      </c>
      <c r="W28" s="131"/>
      <c r="X28" s="29">
        <f>SUM(X26:X27)</f>
        <v>0</v>
      </c>
      <c r="Y28" s="131"/>
      <c r="Z28" s="29">
        <f>SUM(Z26:Z27)</f>
        <v>0</v>
      </c>
      <c r="AA28" s="131"/>
      <c r="AB28" s="29">
        <f>SUM(AB26:AB27)</f>
        <v>-263507</v>
      </c>
      <c r="AC28" s="69"/>
      <c r="AD28" s="69"/>
      <c r="AE28" s="69"/>
    </row>
    <row r="29" spans="1:31" ht="23" customHeight="1">
      <c r="A29" s="152" t="s">
        <v>190</v>
      </c>
      <c r="B29" s="62"/>
      <c r="C29" s="62"/>
      <c r="D29" s="29">
        <f>D28</f>
        <v>0</v>
      </c>
      <c r="E29" s="131"/>
      <c r="F29" s="29">
        <f>F28</f>
        <v>0</v>
      </c>
      <c r="G29" s="65"/>
      <c r="H29" s="29">
        <f>H28</f>
        <v>0</v>
      </c>
      <c r="I29" s="65"/>
      <c r="J29" s="29">
        <f>J28</f>
        <v>0</v>
      </c>
      <c r="K29" s="131"/>
      <c r="L29" s="29">
        <f>L28</f>
        <v>0</v>
      </c>
      <c r="M29" s="131"/>
      <c r="N29" s="29">
        <f>N28</f>
        <v>0</v>
      </c>
      <c r="O29" s="66"/>
      <c r="P29" s="29">
        <f>P28</f>
        <v>-263507</v>
      </c>
      <c r="Q29" s="131"/>
      <c r="R29" s="29">
        <f>R28</f>
        <v>0</v>
      </c>
      <c r="S29" s="66"/>
      <c r="T29" s="29">
        <f>T28</f>
        <v>0</v>
      </c>
      <c r="U29" s="131"/>
      <c r="V29" s="29">
        <f>V28</f>
        <v>0</v>
      </c>
      <c r="W29" s="131"/>
      <c r="X29" s="29">
        <f>X28</f>
        <v>0</v>
      </c>
      <c r="Y29" s="131"/>
      <c r="Z29" s="29">
        <f>Z28</f>
        <v>0</v>
      </c>
      <c r="AA29" s="131"/>
      <c r="AB29" s="29">
        <f>AB28</f>
        <v>-263507</v>
      </c>
      <c r="AC29" s="69"/>
      <c r="AD29" s="69"/>
      <c r="AE29" s="69"/>
    </row>
    <row r="30" spans="1:31" ht="23" customHeight="1">
      <c r="A30" s="152" t="s">
        <v>191</v>
      </c>
      <c r="B30" s="62"/>
      <c r="C30" s="62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6"/>
      <c r="T30" s="131"/>
      <c r="U30" s="16"/>
      <c r="V30" s="131"/>
      <c r="W30" s="16"/>
      <c r="X30" s="131"/>
      <c r="Y30" s="131"/>
      <c r="Z30" s="131"/>
      <c r="AA30" s="131"/>
      <c r="AB30" s="18"/>
      <c r="AC30" s="69"/>
      <c r="AD30" s="69"/>
      <c r="AE30" s="69"/>
    </row>
    <row r="31" spans="1:31" ht="23" customHeight="1">
      <c r="A31" s="90" t="s">
        <v>303</v>
      </c>
      <c r="B31" s="62"/>
      <c r="C31" s="62"/>
      <c r="D31" s="10">
        <v>0</v>
      </c>
      <c r="E31" s="164"/>
      <c r="F31" s="10">
        <v>0</v>
      </c>
      <c r="G31" s="164"/>
      <c r="H31" s="10">
        <v>0</v>
      </c>
      <c r="I31" s="13"/>
      <c r="J31" s="10">
        <v>0</v>
      </c>
      <c r="K31" s="164"/>
      <c r="L31" s="10">
        <v>0</v>
      </c>
      <c r="M31" s="13"/>
      <c r="N31" s="10">
        <v>-2154686</v>
      </c>
      <c r="O31" s="10"/>
      <c r="P31" s="10">
        <v>0</v>
      </c>
      <c r="Q31" s="164"/>
      <c r="R31" s="10">
        <v>0</v>
      </c>
      <c r="S31" s="13"/>
      <c r="T31" s="10">
        <v>0</v>
      </c>
      <c r="U31" s="13"/>
      <c r="V31" s="10">
        <v>0</v>
      </c>
      <c r="W31" s="13"/>
      <c r="X31" s="10">
        <f>R31+V31+T31</f>
        <v>0</v>
      </c>
      <c r="Y31" s="10"/>
      <c r="Z31" s="10">
        <v>0</v>
      </c>
      <c r="AA31" s="164"/>
      <c r="AB31" s="10">
        <f>SUM(D31:P31,X31:Z31)</f>
        <v>-2154686</v>
      </c>
      <c r="AC31" s="165"/>
      <c r="AD31" s="69"/>
      <c r="AE31" s="69"/>
    </row>
    <row r="32" spans="1:31" ht="23" customHeight="1">
      <c r="A32" s="90" t="s">
        <v>193</v>
      </c>
      <c r="B32" s="152"/>
      <c r="C32" s="33"/>
      <c r="D32" s="164"/>
      <c r="E32" s="33"/>
      <c r="F32" s="67"/>
      <c r="G32" s="33"/>
      <c r="H32" s="67"/>
      <c r="I32" s="33"/>
      <c r="J32" s="164"/>
      <c r="K32" s="33"/>
      <c r="L32" s="164"/>
      <c r="M32" s="33"/>
      <c r="N32" s="33"/>
      <c r="O32" s="33"/>
      <c r="P32" s="164"/>
      <c r="Q32" s="33"/>
      <c r="R32" s="33"/>
      <c r="S32" s="33"/>
      <c r="T32" s="164"/>
      <c r="U32" s="33"/>
      <c r="V32" s="164"/>
      <c r="W32" s="33"/>
      <c r="X32" s="164"/>
      <c r="Y32" s="33"/>
      <c r="Z32" s="164"/>
      <c r="AA32" s="40"/>
      <c r="AB32" s="35"/>
      <c r="AC32" s="69"/>
      <c r="AD32" s="69"/>
      <c r="AE32" s="69"/>
    </row>
    <row r="33" spans="1:31" ht="23" customHeight="1">
      <c r="A33" s="166" t="s">
        <v>307</v>
      </c>
      <c r="B33" s="152"/>
      <c r="C33" s="33"/>
      <c r="D33" s="14">
        <v>0</v>
      </c>
      <c r="E33" s="123"/>
      <c r="F33" s="14">
        <v>0</v>
      </c>
      <c r="G33" s="123"/>
      <c r="H33" s="14">
        <v>0</v>
      </c>
      <c r="I33" s="13"/>
      <c r="J33" s="14">
        <v>0</v>
      </c>
      <c r="K33" s="123"/>
      <c r="L33" s="14">
        <v>0</v>
      </c>
      <c r="M33" s="13"/>
      <c r="N33" s="14">
        <v>0</v>
      </c>
      <c r="O33" s="33"/>
      <c r="P33" s="14">
        <v>0</v>
      </c>
      <c r="Q33" s="33"/>
      <c r="R33" s="33">
        <v>0</v>
      </c>
      <c r="S33" s="33"/>
      <c r="T33" s="164">
        <v>-5341</v>
      </c>
      <c r="U33" s="33"/>
      <c r="V33" s="164">
        <v>-11200</v>
      </c>
      <c r="W33" s="33"/>
      <c r="X33" s="14">
        <f>R33+V33+T33</f>
        <v>-16541</v>
      </c>
      <c r="Y33" s="33"/>
      <c r="Z33" s="14">
        <v>0</v>
      </c>
      <c r="AA33" s="40"/>
      <c r="AB33" s="14">
        <f>SUM(D33:P33,X33:Z33)</f>
        <v>-16541</v>
      </c>
      <c r="AC33" s="69"/>
      <c r="AD33" s="69"/>
      <c r="AE33" s="69"/>
    </row>
    <row r="34" spans="1:31" ht="23" customHeight="1">
      <c r="A34" s="62" t="s">
        <v>304</v>
      </c>
      <c r="B34" s="86"/>
      <c r="C34" s="86"/>
      <c r="D34" s="21">
        <f>SUM(D31:D33)</f>
        <v>0</v>
      </c>
      <c r="E34" s="131"/>
      <c r="F34" s="21">
        <f>SUM(F31:F33)</f>
        <v>0</v>
      </c>
      <c r="G34" s="131"/>
      <c r="H34" s="21">
        <f>SUM(H31:H33)</f>
        <v>0</v>
      </c>
      <c r="I34" s="131"/>
      <c r="J34" s="21">
        <f>SUM(J31:J33)</f>
        <v>0</v>
      </c>
      <c r="K34" s="131"/>
      <c r="L34" s="21">
        <f>SUM(L31:L33)</f>
        <v>0</v>
      </c>
      <c r="M34" s="131"/>
      <c r="N34" s="21">
        <f>SUM(N31:N33)</f>
        <v>-2154686</v>
      </c>
      <c r="O34" s="19"/>
      <c r="P34" s="21">
        <f>SUM(P31:P33)</f>
        <v>0</v>
      </c>
      <c r="Q34" s="131"/>
      <c r="R34" s="21">
        <f>SUM(R31:R33)</f>
        <v>0</v>
      </c>
      <c r="S34" s="131"/>
      <c r="T34" s="21">
        <f>SUM(T31:T33)</f>
        <v>-5341</v>
      </c>
      <c r="U34" s="131"/>
      <c r="V34" s="21">
        <f>SUM(V31:V33)</f>
        <v>-11200</v>
      </c>
      <c r="W34" s="131"/>
      <c r="X34" s="21">
        <f>SUM(X31:X33)</f>
        <v>-16541</v>
      </c>
      <c r="Y34" s="19"/>
      <c r="Z34" s="21">
        <f>SUM(Z31:Z33)</f>
        <v>0</v>
      </c>
      <c r="AA34" s="131"/>
      <c r="AB34" s="21">
        <f>SUM(AB31:AB33)</f>
        <v>-2171227</v>
      </c>
      <c r="AC34" s="165"/>
      <c r="AD34" s="69"/>
      <c r="AE34" s="69"/>
    </row>
    <row r="35" spans="1:31" ht="23" customHeight="1">
      <c r="A35" s="86" t="s">
        <v>197</v>
      </c>
      <c r="B35" s="86"/>
      <c r="C35" s="86"/>
      <c r="D35" s="53"/>
      <c r="E35" s="131"/>
      <c r="F35" s="53"/>
      <c r="G35" s="131"/>
      <c r="H35" s="53"/>
      <c r="I35" s="131"/>
      <c r="J35" s="53"/>
      <c r="K35" s="131"/>
      <c r="L35" s="53"/>
      <c r="M35" s="131"/>
      <c r="N35" s="53"/>
      <c r="O35" s="19"/>
      <c r="P35" s="53"/>
      <c r="Q35" s="131"/>
      <c r="R35" s="53"/>
      <c r="S35" s="131"/>
      <c r="T35" s="53"/>
      <c r="U35" s="131"/>
      <c r="V35" s="53"/>
      <c r="W35" s="131"/>
      <c r="X35" s="53"/>
      <c r="Y35" s="19"/>
      <c r="Z35" s="53"/>
      <c r="AA35" s="131"/>
      <c r="AB35" s="53"/>
      <c r="AC35" s="69"/>
      <c r="AD35" s="69"/>
      <c r="AE35" s="69"/>
    </row>
    <row r="36" spans="1:31" ht="23" customHeight="1">
      <c r="A36" s="90" t="s">
        <v>274</v>
      </c>
      <c r="B36" s="61"/>
      <c r="C36" s="86"/>
      <c r="D36" s="10">
        <v>0</v>
      </c>
      <c r="E36" s="164"/>
      <c r="F36" s="10">
        <v>0</v>
      </c>
      <c r="G36" s="164"/>
      <c r="H36" s="10">
        <v>0</v>
      </c>
      <c r="I36" s="164"/>
      <c r="J36" s="10">
        <v>0</v>
      </c>
      <c r="K36" s="164"/>
      <c r="L36" s="10">
        <v>0</v>
      </c>
      <c r="M36" s="164"/>
      <c r="N36" s="10">
        <v>-270130</v>
      </c>
      <c r="O36" s="10"/>
      <c r="P36" s="10">
        <v>0</v>
      </c>
      <c r="Q36" s="164"/>
      <c r="R36" s="10">
        <v>0</v>
      </c>
      <c r="S36" s="159"/>
      <c r="T36" s="10">
        <v>0</v>
      </c>
      <c r="U36" s="159"/>
      <c r="V36" s="10">
        <v>0</v>
      </c>
      <c r="W36" s="159"/>
      <c r="X36" s="10">
        <f>R36+V36+T36</f>
        <v>0</v>
      </c>
      <c r="Y36" s="19"/>
      <c r="Z36" s="10">
        <v>0</v>
      </c>
      <c r="AA36" s="159"/>
      <c r="AB36" s="10">
        <f>SUM(D36:P36,X36:Z36)</f>
        <v>-270130</v>
      </c>
      <c r="AC36" s="69"/>
      <c r="AD36" s="69"/>
      <c r="AE36" s="69"/>
    </row>
    <row r="37" spans="1:31" ht="23" customHeight="1">
      <c r="A37" s="90" t="s">
        <v>203</v>
      </c>
      <c r="B37" s="61"/>
      <c r="C37" s="86"/>
      <c r="D37" s="14">
        <v>0</v>
      </c>
      <c r="E37" s="123"/>
      <c r="F37" s="14">
        <v>0</v>
      </c>
      <c r="G37" s="123"/>
      <c r="H37" s="14">
        <v>0</v>
      </c>
      <c r="I37" s="123"/>
      <c r="J37" s="14">
        <v>0</v>
      </c>
      <c r="K37" s="123"/>
      <c r="L37" s="14">
        <v>0</v>
      </c>
      <c r="M37" s="123"/>
      <c r="N37" s="14">
        <v>10743</v>
      </c>
      <c r="O37" s="10"/>
      <c r="P37" s="14">
        <v>0</v>
      </c>
      <c r="Q37" s="123"/>
      <c r="R37" s="14">
        <v>-10743</v>
      </c>
      <c r="S37" s="131"/>
      <c r="T37" s="14">
        <v>0</v>
      </c>
      <c r="U37" s="131"/>
      <c r="V37" s="14">
        <v>0</v>
      </c>
      <c r="W37" s="131"/>
      <c r="X37" s="14">
        <f>R37+V37+T37</f>
        <v>-10743</v>
      </c>
      <c r="Y37" s="19"/>
      <c r="Z37" s="14">
        <v>0</v>
      </c>
      <c r="AA37" s="131"/>
      <c r="AB37" s="14">
        <f>SUM(D37:P37,X37:Z37)</f>
        <v>0</v>
      </c>
      <c r="AC37" s="69"/>
      <c r="AD37" s="69"/>
      <c r="AE37" s="69"/>
    </row>
    <row r="38" spans="1:31" ht="23" customHeight="1" thickBot="1">
      <c r="A38" s="152" t="s">
        <v>280</v>
      </c>
      <c r="B38" s="86"/>
      <c r="C38" s="86"/>
      <c r="D38" s="22">
        <f>D24+D29+D34+D36+D37</f>
        <v>8611242</v>
      </c>
      <c r="E38" s="131"/>
      <c r="F38" s="22">
        <f>F24+F29+F34+F36+F37</f>
        <v>56408882</v>
      </c>
      <c r="G38" s="131"/>
      <c r="H38" s="22">
        <f>H24+H29+H34+H36+H37</f>
        <v>3470021</v>
      </c>
      <c r="I38" s="131"/>
      <c r="J38" s="22">
        <f>J24+J29+J34+J36+J37</f>
        <v>490423</v>
      </c>
      <c r="K38" s="131"/>
      <c r="L38" s="22">
        <f>L24+L29+L34+L36+L37</f>
        <v>929166</v>
      </c>
      <c r="M38" s="131"/>
      <c r="N38" s="22">
        <f>N24+N29+N34+N36+N37</f>
        <v>54812297</v>
      </c>
      <c r="O38" s="26"/>
      <c r="P38" s="22">
        <f>P24+P29+P34+P36+P37</f>
        <v>-7326085</v>
      </c>
      <c r="Q38" s="131"/>
      <c r="R38" s="22">
        <f>R24+R29+R34+R36+R37</f>
        <v>9674194</v>
      </c>
      <c r="S38" s="131"/>
      <c r="T38" s="22">
        <f>T24+T29+T34+T36+T37</f>
        <v>-551</v>
      </c>
      <c r="U38" s="131"/>
      <c r="V38" s="22">
        <f>V24+V29+V34+V36+V37</f>
        <v>439767</v>
      </c>
      <c r="W38" s="131"/>
      <c r="X38" s="22">
        <f>X24+X29+X34+X36+X37</f>
        <v>10113410</v>
      </c>
      <c r="Y38" s="26"/>
      <c r="Z38" s="22">
        <f>Z24+Z29+Z34+Z36+Z37</f>
        <v>15000000</v>
      </c>
      <c r="AA38" s="131"/>
      <c r="AB38" s="22">
        <f>AB24+AB29+AB34+AB36+AB37</f>
        <v>142509356</v>
      </c>
      <c r="AC38" s="69"/>
      <c r="AD38" s="69"/>
      <c r="AE38" s="69"/>
    </row>
    <row r="39" spans="1:31" ht="23" customHeight="1" thickTop="1">
      <c r="AC39" s="69"/>
      <c r="AD39" s="69"/>
      <c r="AE39" s="69"/>
    </row>
    <row r="40" spans="1:31" ht="23" customHeight="1">
      <c r="D40" s="68"/>
      <c r="E40" s="69"/>
      <c r="F40" s="68"/>
      <c r="G40" s="69"/>
      <c r="H40" s="68"/>
      <c r="I40" s="69"/>
      <c r="J40" s="68"/>
      <c r="K40" s="69"/>
      <c r="L40" s="68"/>
      <c r="M40" s="69"/>
      <c r="N40" s="68"/>
      <c r="O40" s="69"/>
      <c r="P40" s="68"/>
      <c r="Q40" s="69"/>
      <c r="R40" s="68"/>
      <c r="S40" s="69"/>
      <c r="T40" s="69"/>
      <c r="U40" s="69"/>
      <c r="V40" s="69"/>
      <c r="W40" s="69"/>
      <c r="X40" s="68"/>
      <c r="Y40" s="69"/>
      <c r="Z40" s="68"/>
      <c r="AA40" s="69"/>
      <c r="AB40" s="68"/>
      <c r="AC40" s="69"/>
      <c r="AD40" s="69"/>
      <c r="AE40" s="69"/>
    </row>
    <row r="41" spans="1:31" ht="23" customHeight="1"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</sheetData>
  <mergeCells count="2">
    <mergeCell ref="D4:AB4"/>
    <mergeCell ref="R5:X5"/>
  </mergeCells>
  <pageMargins left="0.8" right="0.7" top="0.48" bottom="0.5" header="0.5" footer="0.5"/>
  <pageSetup paperSize="9" scale="52" firstPageNumber="13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view="pageBreakPreview" zoomScaleNormal="61" zoomScaleSheetLayoutView="100" workbookViewId="0">
      <selection activeCell="A14" sqref="A14"/>
    </sheetView>
  </sheetViews>
  <sheetFormatPr defaultColWidth="9.09765625" defaultRowHeight="23.25" customHeight="1"/>
  <cols>
    <col min="1" max="1" width="3.3984375" style="63" customWidth="1"/>
    <col min="2" max="2" width="4.09765625" style="63" customWidth="1"/>
    <col min="3" max="3" width="44.59765625" style="63" customWidth="1"/>
    <col min="4" max="4" width="8.3984375" style="71" customWidth="1"/>
    <col min="5" max="5" width="1" style="63" customWidth="1"/>
    <col min="6" max="6" width="13" style="63" customWidth="1"/>
    <col min="7" max="7" width="1" style="63" customWidth="1"/>
    <col min="8" max="8" width="13" style="63" customWidth="1"/>
    <col min="9" max="9" width="1" style="63" customWidth="1"/>
    <col min="10" max="10" width="13" style="63" customWidth="1"/>
    <col min="11" max="11" width="1" style="63" customWidth="1"/>
    <col min="12" max="12" width="13" style="63" customWidth="1"/>
    <col min="13" max="13" width="11" style="63" bestFit="1" customWidth="1"/>
    <col min="14" max="16384" width="9.09765625" style="63"/>
  </cols>
  <sheetData>
    <row r="1" spans="1:12" s="133" customFormat="1" ht="22.4" customHeight="1">
      <c r="A1" s="141" t="s">
        <v>0</v>
      </c>
      <c r="C1" s="141"/>
      <c r="D1" s="142"/>
      <c r="E1" s="141"/>
    </row>
    <row r="2" spans="1:12" s="133" customFormat="1" ht="22.4" customHeight="1">
      <c r="A2" s="141" t="s">
        <v>210</v>
      </c>
      <c r="C2" s="141"/>
      <c r="D2" s="142"/>
      <c r="E2" s="141"/>
    </row>
    <row r="3" spans="1:12" ht="22">
      <c r="A3" s="84"/>
      <c r="B3" s="84"/>
      <c r="C3" s="143"/>
      <c r="D3" s="58"/>
      <c r="E3" s="58"/>
      <c r="L3" s="95" t="s">
        <v>2</v>
      </c>
    </row>
    <row r="4" spans="1:12" ht="22">
      <c r="B4" s="192"/>
      <c r="C4" s="192"/>
      <c r="D4" s="63"/>
      <c r="F4" s="182" t="s">
        <v>3</v>
      </c>
      <c r="G4" s="182"/>
      <c r="H4" s="182"/>
      <c r="I4" s="84"/>
      <c r="J4" s="182" t="s">
        <v>4</v>
      </c>
      <c r="K4" s="182"/>
      <c r="L4" s="182"/>
    </row>
    <row r="5" spans="1:12" ht="45.75" customHeight="1">
      <c r="A5" s="72"/>
      <c r="B5" s="72"/>
      <c r="C5" s="72"/>
      <c r="D5" s="63"/>
      <c r="F5" s="190" t="s">
        <v>211</v>
      </c>
      <c r="G5" s="190"/>
      <c r="H5" s="190"/>
      <c r="I5" s="84"/>
      <c r="J5" s="190" t="s">
        <v>211</v>
      </c>
      <c r="K5" s="190"/>
      <c r="L5" s="190"/>
    </row>
    <row r="6" spans="1:12" ht="21.5" customHeight="1">
      <c r="B6" s="192"/>
      <c r="C6" s="192"/>
      <c r="D6" s="71" t="s">
        <v>7</v>
      </c>
      <c r="F6" s="140">
        <v>2566</v>
      </c>
      <c r="G6" s="144"/>
      <c r="H6" s="140">
        <v>2565</v>
      </c>
      <c r="I6" s="72"/>
      <c r="J6" s="140">
        <v>2566</v>
      </c>
      <c r="K6" s="144"/>
      <c r="L6" s="140">
        <v>2565</v>
      </c>
    </row>
    <row r="7" spans="1:12" ht="13.5" customHeight="1">
      <c r="B7" s="72"/>
      <c r="C7" s="72"/>
      <c r="F7" s="72"/>
      <c r="G7" s="144"/>
      <c r="H7" s="72"/>
      <c r="I7" s="72"/>
      <c r="J7" s="72"/>
      <c r="K7" s="144"/>
      <c r="L7" s="72"/>
    </row>
    <row r="8" spans="1:12" ht="23" customHeight="1">
      <c r="A8" s="145" t="s">
        <v>212</v>
      </c>
      <c r="B8" s="145"/>
      <c r="D8" s="125"/>
      <c r="E8" s="145"/>
      <c r="F8" s="70"/>
      <c r="G8" s="70"/>
      <c r="H8" s="70"/>
      <c r="I8" s="70"/>
      <c r="J8" s="70"/>
      <c r="K8" s="70"/>
      <c r="L8" s="70"/>
    </row>
    <row r="9" spans="1:12" ht="23" customHeight="1">
      <c r="A9" s="63" t="s">
        <v>112</v>
      </c>
      <c r="F9" s="70">
        <v>-2804300</v>
      </c>
      <c r="G9" s="70"/>
      <c r="H9" s="70">
        <v>2996100</v>
      </c>
      <c r="I9" s="70"/>
      <c r="J9" s="70">
        <v>-2154686</v>
      </c>
      <c r="K9" s="70"/>
      <c r="L9" s="70">
        <v>6231515</v>
      </c>
    </row>
    <row r="10" spans="1:12" ht="23.25" customHeight="1">
      <c r="A10" s="146" t="s">
        <v>314</v>
      </c>
      <c r="B10" s="146"/>
      <c r="E10" s="146"/>
      <c r="F10" s="70"/>
      <c r="G10" s="70"/>
      <c r="H10" s="70"/>
      <c r="I10" s="70"/>
      <c r="J10" s="70"/>
      <c r="K10" s="70"/>
      <c r="L10" s="70"/>
    </row>
    <row r="11" spans="1:12" ht="23.25" customHeight="1">
      <c r="A11" s="63" t="s">
        <v>213</v>
      </c>
      <c r="F11" s="70">
        <v>5801068</v>
      </c>
      <c r="G11" s="70"/>
      <c r="H11" s="70">
        <v>5435278</v>
      </c>
      <c r="I11" s="70"/>
      <c r="J11" s="70">
        <v>284512</v>
      </c>
      <c r="K11" s="70"/>
      <c r="L11" s="70">
        <v>335122</v>
      </c>
    </row>
    <row r="12" spans="1:12" ht="23.25" customHeight="1">
      <c r="A12" s="63" t="s">
        <v>214</v>
      </c>
      <c r="F12" s="70">
        <v>299726</v>
      </c>
      <c r="G12" s="70"/>
      <c r="H12" s="70">
        <v>307186</v>
      </c>
      <c r="I12" s="70"/>
      <c r="J12" s="70">
        <v>1493</v>
      </c>
      <c r="K12" s="70"/>
      <c r="L12" s="70">
        <v>1417</v>
      </c>
    </row>
    <row r="13" spans="1:12" ht="23.25" customHeight="1">
      <c r="A13" s="63" t="s">
        <v>215</v>
      </c>
      <c r="F13" s="70">
        <v>1888535</v>
      </c>
      <c r="G13" s="70"/>
      <c r="H13" s="70">
        <v>1730458</v>
      </c>
      <c r="I13" s="70"/>
      <c r="J13" s="70">
        <v>13590</v>
      </c>
      <c r="K13" s="70"/>
      <c r="L13" s="70">
        <v>39139</v>
      </c>
    </row>
    <row r="14" spans="1:12" ht="23.25" customHeight="1">
      <c r="A14" s="63" t="s">
        <v>216</v>
      </c>
      <c r="G14" s="70"/>
      <c r="I14" s="70"/>
      <c r="J14" s="70"/>
      <c r="K14" s="70"/>
      <c r="L14" s="70"/>
    </row>
    <row r="15" spans="1:12" ht="23.25" customHeight="1">
      <c r="A15" s="63" t="s">
        <v>217</v>
      </c>
      <c r="F15" s="70">
        <v>28959</v>
      </c>
      <c r="G15" s="70"/>
      <c r="H15" s="70">
        <v>-12442</v>
      </c>
      <c r="J15" s="70">
        <v>679</v>
      </c>
      <c r="L15" s="70">
        <v>-16832</v>
      </c>
    </row>
    <row r="16" spans="1:12" ht="23.25" customHeight="1">
      <c r="A16" s="63" t="s">
        <v>310</v>
      </c>
      <c r="F16" s="70">
        <v>-85692</v>
      </c>
      <c r="G16" s="70"/>
      <c r="H16" s="70">
        <v>-40995</v>
      </c>
      <c r="I16" s="70"/>
      <c r="J16" s="70">
        <v>3769</v>
      </c>
      <c r="K16" s="70"/>
      <c r="L16" s="70">
        <v>-8152</v>
      </c>
    </row>
    <row r="17" spans="1:15" ht="23.25" customHeight="1">
      <c r="A17" s="63" t="s">
        <v>96</v>
      </c>
      <c r="F17" s="70">
        <v>-280230</v>
      </c>
      <c r="G17" s="70"/>
      <c r="H17" s="70">
        <v>-173159</v>
      </c>
      <c r="I17" s="70"/>
      <c r="J17" s="70">
        <v>-135888</v>
      </c>
      <c r="K17" s="70"/>
      <c r="L17" s="70">
        <v>-123212</v>
      </c>
    </row>
    <row r="18" spans="1:15" ht="23.25" customHeight="1">
      <c r="A18" s="63" t="s">
        <v>97</v>
      </c>
      <c r="F18" s="7">
        <v>0</v>
      </c>
      <c r="G18" s="70"/>
      <c r="H18" s="7">
        <v>0</v>
      </c>
      <c r="I18" s="70"/>
      <c r="J18" s="7">
        <v>0</v>
      </c>
      <c r="K18" s="70"/>
      <c r="L18" s="7">
        <v>-7171470</v>
      </c>
    </row>
    <row r="19" spans="1:15" ht="23.25" customHeight="1">
      <c r="A19" s="63" t="s">
        <v>218</v>
      </c>
      <c r="F19" s="70">
        <v>6068389</v>
      </c>
      <c r="G19" s="70"/>
      <c r="H19" s="70">
        <v>4469162</v>
      </c>
      <c r="I19" s="70"/>
      <c r="J19" s="70">
        <v>1297124</v>
      </c>
      <c r="K19" s="70"/>
      <c r="L19" s="70">
        <v>1247880</v>
      </c>
    </row>
    <row r="20" spans="1:15" ht="23.25" customHeight="1">
      <c r="A20" s="63" t="s">
        <v>95</v>
      </c>
      <c r="D20" s="71">
        <v>4</v>
      </c>
      <c r="F20" s="7">
        <v>-851257</v>
      </c>
      <c r="G20" s="70"/>
      <c r="H20" s="7">
        <v>-1595495</v>
      </c>
      <c r="I20" s="70"/>
      <c r="J20" s="7">
        <v>0</v>
      </c>
      <c r="K20" s="49"/>
      <c r="L20" s="7">
        <v>-143147</v>
      </c>
    </row>
    <row r="21" spans="1:15" ht="23.25" customHeight="1">
      <c r="A21" s="63" t="s">
        <v>317</v>
      </c>
      <c r="D21" s="71">
        <v>3</v>
      </c>
      <c r="F21" s="7">
        <v>-46799</v>
      </c>
      <c r="G21" s="70"/>
      <c r="H21" s="7">
        <v>0</v>
      </c>
      <c r="I21" s="70"/>
      <c r="J21" s="7">
        <v>0</v>
      </c>
      <c r="K21" s="49"/>
      <c r="L21" s="7">
        <v>0</v>
      </c>
    </row>
    <row r="22" spans="1:15" ht="23.25" customHeight="1">
      <c r="A22" s="63" t="s">
        <v>63</v>
      </c>
      <c r="F22" s="70">
        <v>198872</v>
      </c>
      <c r="G22" s="5"/>
      <c r="H22" s="70">
        <v>210458</v>
      </c>
      <c r="I22" s="5"/>
      <c r="J22" s="6">
        <v>47890</v>
      </c>
      <c r="K22" s="5"/>
      <c r="L22" s="6">
        <v>47955</v>
      </c>
    </row>
    <row r="23" spans="1:15" ht="23.25" customHeight="1">
      <c r="A23" s="63" t="s">
        <v>219</v>
      </c>
      <c r="F23" s="6"/>
      <c r="G23" s="5"/>
      <c r="H23" s="6"/>
      <c r="I23" s="5"/>
      <c r="J23" s="6"/>
      <c r="K23" s="5"/>
      <c r="L23" s="6"/>
    </row>
    <row r="24" spans="1:15" ht="23.25" customHeight="1">
      <c r="A24" s="63" t="s">
        <v>220</v>
      </c>
      <c r="F24" s="6">
        <v>51431</v>
      </c>
      <c r="G24" s="5"/>
      <c r="H24" s="6">
        <v>61687</v>
      </c>
      <c r="I24" s="5"/>
      <c r="J24" s="6">
        <v>9105</v>
      </c>
      <c r="K24" s="5"/>
      <c r="L24" s="6">
        <v>47078</v>
      </c>
    </row>
    <row r="25" spans="1:15" ht="23.25" customHeight="1">
      <c r="A25" s="63" t="s">
        <v>292</v>
      </c>
      <c r="F25" s="7">
        <v>0</v>
      </c>
      <c r="G25" s="5"/>
      <c r="H25" s="6">
        <v>44829</v>
      </c>
      <c r="I25" s="5"/>
      <c r="J25" s="7">
        <v>750000</v>
      </c>
      <c r="K25" s="5"/>
      <c r="L25" s="7">
        <v>0</v>
      </c>
    </row>
    <row r="26" spans="1:15" ht="22.25" customHeight="1">
      <c r="A26" s="63" t="s">
        <v>221</v>
      </c>
      <c r="F26" s="70">
        <v>173505</v>
      </c>
      <c r="G26" s="70"/>
      <c r="H26" s="70">
        <v>-78721</v>
      </c>
      <c r="I26" s="70"/>
      <c r="J26" s="70">
        <v>125966</v>
      </c>
      <c r="K26" s="70"/>
      <c r="L26" s="70">
        <v>15075</v>
      </c>
    </row>
    <row r="27" spans="1:15" ht="23.25" customHeight="1">
      <c r="A27" s="63" t="s">
        <v>222</v>
      </c>
      <c r="F27" s="70"/>
      <c r="G27" s="70"/>
      <c r="H27" s="70"/>
      <c r="I27" s="70"/>
      <c r="J27" s="70"/>
      <c r="K27" s="70"/>
      <c r="L27" s="70"/>
    </row>
    <row r="28" spans="1:15" ht="23.25" customHeight="1">
      <c r="A28" s="63" t="s">
        <v>223</v>
      </c>
      <c r="F28" s="147">
        <v>41316</v>
      </c>
      <c r="G28" s="70"/>
      <c r="H28" s="147">
        <v>-1098061</v>
      </c>
      <c r="I28" s="70"/>
      <c r="J28" s="7">
        <v>0</v>
      </c>
      <c r="K28" s="70"/>
      <c r="L28" s="7">
        <v>0</v>
      </c>
    </row>
    <row r="29" spans="1:15" ht="23.25" customHeight="1">
      <c r="A29" s="77" t="s">
        <v>305</v>
      </c>
      <c r="D29" s="63"/>
    </row>
    <row r="30" spans="1:15" ht="23.25" customHeight="1">
      <c r="A30" s="63" t="s">
        <v>290</v>
      </c>
      <c r="B30" s="77"/>
      <c r="D30" s="71">
        <v>4</v>
      </c>
      <c r="F30" s="70">
        <v>1087512</v>
      </c>
      <c r="G30" s="70"/>
      <c r="H30" s="70">
        <v>336419</v>
      </c>
      <c r="I30" s="70"/>
      <c r="J30" s="7">
        <v>0</v>
      </c>
      <c r="K30" s="70"/>
      <c r="L30" s="7">
        <v>0</v>
      </c>
    </row>
    <row r="31" spans="1:15" ht="23.25" customHeight="1">
      <c r="A31" s="63" t="s">
        <v>224</v>
      </c>
      <c r="F31" s="137">
        <v>429165</v>
      </c>
      <c r="G31" s="70"/>
      <c r="H31" s="137">
        <v>1158160</v>
      </c>
      <c r="I31" s="70"/>
      <c r="J31" s="137">
        <v>-165047</v>
      </c>
      <c r="K31" s="70"/>
      <c r="L31" s="137">
        <v>-239071</v>
      </c>
    </row>
    <row r="32" spans="1:15" ht="23.25" customHeight="1">
      <c r="F32" s="70">
        <f>SUM(F9:F31)</f>
        <v>12000200</v>
      </c>
      <c r="G32" s="70"/>
      <c r="H32" s="70">
        <f>SUM(H9:H31)</f>
        <v>13750864</v>
      </c>
      <c r="I32" s="70"/>
      <c r="J32" s="70">
        <f>SUM(J9:J31)</f>
        <v>78507</v>
      </c>
      <c r="K32" s="70"/>
      <c r="L32" s="70">
        <f>SUM(L9:L31)</f>
        <v>263297</v>
      </c>
      <c r="O32" s="70"/>
    </row>
    <row r="33" spans="1:12" s="133" customFormat="1" ht="21.5" customHeight="1">
      <c r="A33" s="141" t="s">
        <v>0</v>
      </c>
      <c r="C33" s="141"/>
      <c r="D33" s="142"/>
      <c r="E33" s="141"/>
      <c r="J33" s="193"/>
      <c r="K33" s="193"/>
      <c r="L33" s="193"/>
    </row>
    <row r="34" spans="1:12" s="133" customFormat="1" ht="21.5" customHeight="1">
      <c r="A34" s="141" t="s">
        <v>210</v>
      </c>
      <c r="C34" s="141"/>
      <c r="D34" s="142"/>
      <c r="E34" s="141"/>
      <c r="J34" s="193"/>
      <c r="K34" s="193"/>
      <c r="L34" s="193"/>
    </row>
    <row r="35" spans="1:12" ht="23" customHeight="1">
      <c r="A35" s="84"/>
      <c r="B35" s="84"/>
      <c r="C35" s="84"/>
      <c r="D35" s="58"/>
      <c r="E35" s="58"/>
      <c r="L35" s="95" t="s">
        <v>2</v>
      </c>
    </row>
    <row r="36" spans="1:12" ht="23" customHeight="1">
      <c r="B36" s="192"/>
      <c r="C36" s="192"/>
      <c r="D36" s="63"/>
      <c r="F36" s="182" t="s">
        <v>3</v>
      </c>
      <c r="G36" s="182"/>
      <c r="H36" s="182"/>
      <c r="I36" s="84"/>
      <c r="J36" s="182" t="s">
        <v>4</v>
      </c>
      <c r="K36" s="182"/>
      <c r="L36" s="182"/>
    </row>
    <row r="37" spans="1:12" ht="23" customHeight="1">
      <c r="A37" s="72"/>
      <c r="B37" s="72"/>
      <c r="C37" s="72"/>
      <c r="D37" s="63"/>
      <c r="F37" s="191" t="s">
        <v>225</v>
      </c>
      <c r="G37" s="191"/>
      <c r="H37" s="191"/>
      <c r="I37" s="84"/>
      <c r="J37" s="191" t="s">
        <v>225</v>
      </c>
      <c r="K37" s="191"/>
      <c r="L37" s="191"/>
    </row>
    <row r="38" spans="1:12" ht="21.75" customHeight="1">
      <c r="A38" s="72"/>
      <c r="B38" s="72"/>
      <c r="C38" s="72"/>
      <c r="D38" s="63"/>
      <c r="F38" s="190" t="s">
        <v>92</v>
      </c>
      <c r="G38" s="190"/>
      <c r="H38" s="190"/>
      <c r="I38" s="84"/>
      <c r="J38" s="190" t="s">
        <v>92</v>
      </c>
      <c r="K38" s="190"/>
      <c r="L38" s="190"/>
    </row>
    <row r="39" spans="1:12" ht="21.75" customHeight="1">
      <c r="B39" s="192"/>
      <c r="C39" s="192"/>
      <c r="D39" s="71" t="s">
        <v>7</v>
      </c>
      <c r="F39" s="140">
        <v>2566</v>
      </c>
      <c r="G39" s="144"/>
      <c r="H39" s="140">
        <v>2565</v>
      </c>
      <c r="I39" s="72"/>
      <c r="J39" s="140">
        <v>2566</v>
      </c>
      <c r="K39" s="144"/>
      <c r="L39" s="140">
        <v>2565</v>
      </c>
    </row>
    <row r="40" spans="1:12" ht="14.75" customHeight="1">
      <c r="B40" s="72"/>
      <c r="C40" s="72"/>
      <c r="F40" s="72"/>
      <c r="G40" s="144"/>
      <c r="H40" s="72"/>
      <c r="I40" s="72"/>
      <c r="J40" s="72"/>
      <c r="K40" s="144"/>
      <c r="L40" s="72"/>
    </row>
    <row r="41" spans="1:12" ht="21.5" customHeight="1">
      <c r="A41" s="145" t="s">
        <v>226</v>
      </c>
      <c r="B41" s="72"/>
      <c r="F41" s="72"/>
      <c r="G41" s="144"/>
      <c r="H41" s="72"/>
      <c r="I41" s="72"/>
      <c r="J41" s="72"/>
      <c r="K41" s="144"/>
      <c r="L41" s="72"/>
    </row>
    <row r="42" spans="1:12" ht="23.25" customHeight="1">
      <c r="A42" s="146" t="s">
        <v>227</v>
      </c>
      <c r="F42" s="70"/>
      <c r="G42" s="70"/>
      <c r="H42" s="70"/>
      <c r="I42" s="70"/>
      <c r="J42" s="70"/>
      <c r="K42" s="70"/>
      <c r="L42" s="70"/>
    </row>
    <row r="43" spans="1:12" ht="21.75" customHeight="1">
      <c r="A43" s="63" t="s">
        <v>12</v>
      </c>
      <c r="F43" s="70">
        <v>3016453</v>
      </c>
      <c r="G43" s="70"/>
      <c r="H43" s="70">
        <v>-1889907</v>
      </c>
      <c r="I43" s="70"/>
      <c r="J43" s="70">
        <v>-167032</v>
      </c>
      <c r="K43" s="70"/>
      <c r="L43" s="70">
        <v>-29840</v>
      </c>
    </row>
    <row r="44" spans="1:12" ht="21.75" customHeight="1">
      <c r="A44" s="63" t="s">
        <v>16</v>
      </c>
      <c r="F44" s="70">
        <v>1273766</v>
      </c>
      <c r="G44" s="70"/>
      <c r="H44" s="70">
        <v>-953341</v>
      </c>
      <c r="I44" s="70"/>
      <c r="J44" s="70">
        <v>-510481</v>
      </c>
      <c r="K44" s="70"/>
      <c r="L44" s="70">
        <v>117075</v>
      </c>
    </row>
    <row r="45" spans="1:12" ht="21.75" customHeight="1">
      <c r="A45" s="90" t="s">
        <v>228</v>
      </c>
      <c r="F45" s="70">
        <v>-3465413</v>
      </c>
      <c r="G45" s="70"/>
      <c r="H45" s="70">
        <v>-2034420</v>
      </c>
      <c r="I45" s="70"/>
      <c r="J45" s="70">
        <v>-69618</v>
      </c>
      <c r="K45" s="70"/>
      <c r="L45" s="70">
        <v>-138466</v>
      </c>
    </row>
    <row r="46" spans="1:12" ht="21.75" customHeight="1">
      <c r="A46" s="63" t="s">
        <v>22</v>
      </c>
      <c r="F46" s="70">
        <v>-706772</v>
      </c>
      <c r="G46" s="70"/>
      <c r="H46" s="70">
        <v>1110252</v>
      </c>
      <c r="I46" s="70"/>
      <c r="J46" s="70">
        <v>-23227</v>
      </c>
      <c r="K46" s="70"/>
      <c r="L46" s="70">
        <v>1976</v>
      </c>
    </row>
    <row r="47" spans="1:12" ht="21.75" customHeight="1">
      <c r="A47" s="63" t="s">
        <v>40</v>
      </c>
      <c r="F47" s="70">
        <v>-121090</v>
      </c>
      <c r="G47" s="70"/>
      <c r="H47" s="70">
        <v>-633039</v>
      </c>
      <c r="I47" s="70"/>
      <c r="J47" s="70">
        <v>150</v>
      </c>
      <c r="K47" s="70"/>
      <c r="L47" s="70">
        <v>128</v>
      </c>
    </row>
    <row r="48" spans="1:12" ht="21.75" customHeight="1">
      <c r="A48" s="63" t="s">
        <v>229</v>
      </c>
      <c r="F48" s="70">
        <v>-4733676</v>
      </c>
      <c r="G48" s="70"/>
      <c r="H48" s="70">
        <v>2042869</v>
      </c>
      <c r="I48" s="70"/>
      <c r="J48" s="70">
        <v>-277829</v>
      </c>
      <c r="K48" s="70"/>
      <c r="L48" s="70">
        <v>-42775</v>
      </c>
    </row>
    <row r="49" spans="1:12" ht="21.75" customHeight="1">
      <c r="A49" s="63" t="s">
        <v>57</v>
      </c>
      <c r="F49" s="70">
        <v>-812133</v>
      </c>
      <c r="G49" s="70"/>
      <c r="H49" s="70">
        <v>-1235053</v>
      </c>
      <c r="I49" s="70"/>
      <c r="J49" s="70">
        <v>216016</v>
      </c>
      <c r="K49" s="70"/>
      <c r="L49" s="70">
        <v>185175</v>
      </c>
    </row>
    <row r="50" spans="1:12" ht="21.75" customHeight="1">
      <c r="A50" s="63" t="s">
        <v>230</v>
      </c>
      <c r="F50" s="70">
        <v>-55609</v>
      </c>
      <c r="G50" s="70"/>
      <c r="H50" s="70">
        <v>-79503</v>
      </c>
      <c r="I50" s="70"/>
      <c r="J50" s="7">
        <v>0</v>
      </c>
      <c r="K50" s="70"/>
      <c r="L50" s="7">
        <v>0</v>
      </c>
    </row>
    <row r="51" spans="1:12" ht="21.75" customHeight="1">
      <c r="A51" s="63" t="s">
        <v>231</v>
      </c>
      <c r="F51" s="137">
        <v>-565903</v>
      </c>
      <c r="G51" s="70"/>
      <c r="H51" s="137">
        <v>-1282569</v>
      </c>
      <c r="I51" s="70"/>
      <c r="J51" s="137">
        <v>-2181</v>
      </c>
      <c r="K51" s="123"/>
      <c r="L51" s="137">
        <v>-1221</v>
      </c>
    </row>
    <row r="52" spans="1:12" ht="21.75" customHeight="1">
      <c r="A52" s="58" t="s">
        <v>311</v>
      </c>
      <c r="B52" s="58"/>
      <c r="D52" s="125"/>
      <c r="E52" s="58"/>
      <c r="F52" s="148">
        <f>SUM(F43:F51)+F32</f>
        <v>5829823</v>
      </c>
      <c r="G52" s="108"/>
      <c r="H52" s="148">
        <f>SUM(H43:H51)+H32</f>
        <v>8796153</v>
      </c>
      <c r="I52" s="70"/>
      <c r="J52" s="148">
        <f>SUM(J43:J51)+J32</f>
        <v>-755695</v>
      </c>
      <c r="K52" s="108"/>
      <c r="L52" s="148">
        <f>SUM(L43:L51)+L32</f>
        <v>355349</v>
      </c>
    </row>
    <row r="53" spans="1:12" ht="14" customHeight="1">
      <c r="A53" s="58"/>
      <c r="B53" s="58"/>
      <c r="D53" s="125"/>
      <c r="E53" s="58"/>
      <c r="F53" s="108"/>
      <c r="G53" s="108"/>
      <c r="H53" s="108"/>
      <c r="I53" s="70"/>
      <c r="J53" s="108"/>
      <c r="K53" s="108"/>
      <c r="L53" s="108"/>
    </row>
    <row r="54" spans="1:12" ht="23" customHeight="1">
      <c r="A54" s="145" t="s">
        <v>232</v>
      </c>
      <c r="B54" s="145"/>
      <c r="D54" s="125"/>
      <c r="E54" s="145"/>
      <c r="F54" s="70"/>
      <c r="G54" s="70"/>
      <c r="H54" s="70"/>
      <c r="I54" s="70"/>
      <c r="J54" s="70"/>
      <c r="K54" s="70"/>
      <c r="L54" s="70"/>
    </row>
    <row r="55" spans="1:12" ht="23" customHeight="1">
      <c r="A55" s="63" t="s">
        <v>233</v>
      </c>
      <c r="F55" s="70">
        <v>227092</v>
      </c>
      <c r="G55" s="70"/>
      <c r="H55" s="70">
        <v>82926</v>
      </c>
      <c r="I55" s="70"/>
      <c r="J55" s="70">
        <v>26037</v>
      </c>
      <c r="K55" s="70"/>
      <c r="L55" s="70">
        <v>119743</v>
      </c>
    </row>
    <row r="56" spans="1:12" ht="23" customHeight="1">
      <c r="A56" s="63" t="s">
        <v>97</v>
      </c>
      <c r="F56" s="39">
        <v>1051129</v>
      </c>
      <c r="G56" s="70"/>
      <c r="H56" s="39">
        <v>6914</v>
      </c>
      <c r="I56" s="70"/>
      <c r="J56" s="32">
        <v>0</v>
      </c>
      <c r="K56" s="70"/>
      <c r="L56" s="32">
        <v>0</v>
      </c>
    </row>
    <row r="57" spans="1:12" ht="23" customHeight="1">
      <c r="A57" s="90" t="s">
        <v>234</v>
      </c>
      <c r="F57" s="39">
        <v>0</v>
      </c>
      <c r="G57" s="70"/>
      <c r="H57" s="39">
        <v>0</v>
      </c>
      <c r="I57" s="70"/>
      <c r="J57" s="32">
        <v>-1299600</v>
      </c>
      <c r="K57" s="70"/>
      <c r="L57" s="32">
        <v>4981512</v>
      </c>
    </row>
    <row r="58" spans="1:12" ht="23" customHeight="1">
      <c r="A58" s="90" t="s">
        <v>330</v>
      </c>
      <c r="F58" s="39">
        <v>42167</v>
      </c>
      <c r="G58" s="70"/>
      <c r="H58" s="39">
        <v>0</v>
      </c>
      <c r="I58" s="70"/>
      <c r="J58" s="32">
        <v>0</v>
      </c>
      <c r="K58" s="70"/>
      <c r="L58" s="32">
        <v>0</v>
      </c>
    </row>
    <row r="59" spans="1:12" ht="23" customHeight="1">
      <c r="A59" s="63" t="s">
        <v>235</v>
      </c>
      <c r="F59" s="39">
        <v>-817778</v>
      </c>
      <c r="G59" s="70"/>
      <c r="H59" s="39">
        <v>-252501</v>
      </c>
      <c r="I59" s="70"/>
      <c r="J59" s="32">
        <v>0</v>
      </c>
      <c r="K59" s="70"/>
      <c r="L59" s="32">
        <v>0</v>
      </c>
    </row>
    <row r="60" spans="1:12" ht="23" customHeight="1">
      <c r="A60" s="63" t="s">
        <v>316</v>
      </c>
      <c r="F60" s="6">
        <v>-2356858</v>
      </c>
      <c r="G60" s="70"/>
      <c r="H60" s="6">
        <v>-2663487</v>
      </c>
      <c r="I60" s="70"/>
      <c r="J60" s="70">
        <v>-2490799</v>
      </c>
      <c r="K60" s="70"/>
      <c r="L60" s="70">
        <v>-3857000</v>
      </c>
    </row>
    <row r="61" spans="1:12" ht="23" customHeight="1">
      <c r="A61" s="63" t="s">
        <v>236</v>
      </c>
      <c r="F61" s="39">
        <v>2152639</v>
      </c>
      <c r="G61" s="70"/>
      <c r="H61" s="39">
        <v>3243826</v>
      </c>
      <c r="I61" s="70"/>
      <c r="J61" s="32">
        <v>0</v>
      </c>
      <c r="K61" s="70"/>
      <c r="L61" s="32">
        <v>1629203</v>
      </c>
    </row>
    <row r="62" spans="1:12" ht="23" customHeight="1">
      <c r="A62" s="63" t="s">
        <v>318</v>
      </c>
      <c r="D62" s="71">
        <v>3</v>
      </c>
      <c r="F62" s="39">
        <v>44795</v>
      </c>
      <c r="G62" s="70"/>
      <c r="H62" s="32">
        <v>0</v>
      </c>
      <c r="I62" s="70"/>
      <c r="J62" s="32">
        <v>0</v>
      </c>
      <c r="K62" s="70"/>
      <c r="L62" s="32">
        <v>0</v>
      </c>
    </row>
    <row r="63" spans="1:12" ht="23" customHeight="1">
      <c r="A63" s="63" t="s">
        <v>237</v>
      </c>
      <c r="F63" s="39">
        <v>0</v>
      </c>
      <c r="G63" s="70"/>
      <c r="H63" s="39">
        <v>49050</v>
      </c>
      <c r="I63" s="70"/>
      <c r="J63" s="32">
        <v>3368000</v>
      </c>
      <c r="K63" s="70"/>
      <c r="L63" s="32">
        <v>-4080000</v>
      </c>
    </row>
    <row r="64" spans="1:12" ht="23" customHeight="1">
      <c r="A64" s="63" t="s">
        <v>276</v>
      </c>
      <c r="F64" s="39"/>
      <c r="G64" s="70"/>
      <c r="H64" s="39"/>
      <c r="I64" s="70"/>
      <c r="J64" s="32"/>
      <c r="K64" s="70"/>
      <c r="L64" s="32"/>
    </row>
    <row r="65" spans="1:12" ht="23" customHeight="1">
      <c r="A65" s="63" t="s">
        <v>277</v>
      </c>
      <c r="F65" s="70">
        <v>-4582161</v>
      </c>
      <c r="G65" s="70"/>
      <c r="H65" s="70">
        <v>-5772371</v>
      </c>
      <c r="I65" s="70"/>
      <c r="J65" s="5">
        <v>-133683</v>
      </c>
      <c r="K65" s="70"/>
      <c r="L65" s="5">
        <v>-55827</v>
      </c>
    </row>
    <row r="66" spans="1:12" ht="23" customHeight="1">
      <c r="A66" s="63" t="s">
        <v>238</v>
      </c>
      <c r="D66" s="125"/>
      <c r="E66" s="145"/>
      <c r="F66" s="70">
        <v>46081</v>
      </c>
      <c r="G66" s="70"/>
      <c r="H66" s="70">
        <v>67183</v>
      </c>
      <c r="I66" s="70"/>
      <c r="J66" s="32">
        <v>135</v>
      </c>
      <c r="K66" s="70"/>
      <c r="L66" s="70">
        <v>3309</v>
      </c>
    </row>
    <row r="67" spans="1:12" ht="23" customHeight="1">
      <c r="A67" s="63" t="s">
        <v>239</v>
      </c>
      <c r="F67" s="70">
        <v>-71690</v>
      </c>
      <c r="G67" s="70"/>
      <c r="H67" s="70">
        <v>-48284</v>
      </c>
      <c r="I67" s="70"/>
      <c r="J67" s="39">
        <v>-6338</v>
      </c>
      <c r="K67" s="70"/>
      <c r="L67" s="39">
        <v>0</v>
      </c>
    </row>
    <row r="68" spans="1:12" ht="23" customHeight="1">
      <c r="A68" s="58" t="s">
        <v>240</v>
      </c>
      <c r="B68" s="58"/>
      <c r="D68" s="125"/>
      <c r="E68" s="58"/>
      <c r="F68" s="149">
        <f>SUM(F55:F66)+SUM(F67:F67)</f>
        <v>-4264584</v>
      </c>
      <c r="G68" s="108"/>
      <c r="H68" s="149">
        <f>SUM(H55:H66)+SUM(H67:H67)</f>
        <v>-5286744</v>
      </c>
      <c r="I68" s="108"/>
      <c r="J68" s="149">
        <f>SUM(J55:J66)+SUM(J67:J67)</f>
        <v>-536248</v>
      </c>
      <c r="K68" s="108"/>
      <c r="L68" s="149">
        <f>SUM(L55:L66)+SUM(L67:L67)</f>
        <v>-1259060</v>
      </c>
    </row>
    <row r="69" spans="1:12" s="133" customFormat="1" ht="23" customHeight="1">
      <c r="A69" s="141" t="s">
        <v>0</v>
      </c>
      <c r="C69" s="141"/>
      <c r="D69" s="142"/>
      <c r="E69" s="141"/>
      <c r="J69" s="193"/>
      <c r="K69" s="193"/>
      <c r="L69" s="193"/>
    </row>
    <row r="70" spans="1:12" s="133" customFormat="1" ht="23" customHeight="1">
      <c r="A70" s="141" t="s">
        <v>210</v>
      </c>
      <c r="C70" s="141"/>
      <c r="D70" s="142"/>
      <c r="E70" s="141"/>
      <c r="J70" s="193"/>
      <c r="K70" s="193"/>
      <c r="L70" s="193"/>
    </row>
    <row r="71" spans="1:12" ht="23" customHeight="1">
      <c r="A71" s="84"/>
      <c r="B71" s="84"/>
      <c r="C71" s="84"/>
      <c r="D71" s="58"/>
      <c r="E71" s="58"/>
      <c r="K71" s="38"/>
      <c r="L71" s="95" t="s">
        <v>2</v>
      </c>
    </row>
    <row r="72" spans="1:12" ht="23" customHeight="1">
      <c r="B72" s="192"/>
      <c r="C72" s="192"/>
      <c r="D72" s="63"/>
      <c r="F72" s="182" t="s">
        <v>3</v>
      </c>
      <c r="G72" s="182"/>
      <c r="H72" s="182"/>
      <c r="I72" s="84"/>
      <c r="J72" s="182" t="s">
        <v>4</v>
      </c>
      <c r="K72" s="182"/>
      <c r="L72" s="182"/>
    </row>
    <row r="73" spans="1:12" ht="23" customHeight="1">
      <c r="A73" s="72"/>
      <c r="B73" s="72"/>
      <c r="C73" s="72"/>
      <c r="D73" s="63"/>
      <c r="F73" s="191" t="s">
        <v>225</v>
      </c>
      <c r="G73" s="191"/>
      <c r="H73" s="191"/>
      <c r="I73" s="84"/>
      <c r="J73" s="191" t="s">
        <v>225</v>
      </c>
      <c r="K73" s="191"/>
      <c r="L73" s="191"/>
    </row>
    <row r="74" spans="1:12" ht="23" customHeight="1">
      <c r="A74" s="72"/>
      <c r="B74" s="72"/>
      <c r="C74" s="72"/>
      <c r="D74" s="63"/>
      <c r="F74" s="190" t="s">
        <v>92</v>
      </c>
      <c r="G74" s="190"/>
      <c r="H74" s="190"/>
      <c r="I74" s="84"/>
      <c r="J74" s="190" t="s">
        <v>92</v>
      </c>
      <c r="K74" s="190"/>
      <c r="L74" s="190"/>
    </row>
    <row r="75" spans="1:12" ht="23" customHeight="1">
      <c r="B75" s="192"/>
      <c r="C75" s="192"/>
      <c r="D75" s="71" t="s">
        <v>7</v>
      </c>
      <c r="F75" s="140">
        <v>2566</v>
      </c>
      <c r="G75" s="144"/>
      <c r="H75" s="140">
        <v>2565</v>
      </c>
      <c r="I75" s="72"/>
      <c r="J75" s="140">
        <v>2566</v>
      </c>
      <c r="K75" s="144"/>
      <c r="L75" s="140">
        <v>2565</v>
      </c>
    </row>
    <row r="76" spans="1:12" ht="15" customHeight="1">
      <c r="A76" s="72"/>
      <c r="B76" s="72"/>
      <c r="C76" s="72"/>
      <c r="F76" s="72"/>
      <c r="G76" s="144"/>
      <c r="H76" s="72"/>
      <c r="I76" s="72"/>
      <c r="J76" s="72"/>
      <c r="K76" s="144"/>
      <c r="L76" s="72"/>
    </row>
    <row r="77" spans="1:12" ht="23" customHeight="1">
      <c r="A77" s="145" t="s">
        <v>241</v>
      </c>
      <c r="B77" s="145"/>
      <c r="D77" s="125"/>
      <c r="E77" s="145"/>
      <c r="F77" s="70"/>
      <c r="G77" s="70"/>
      <c r="H77" s="70"/>
      <c r="I77" s="70"/>
      <c r="J77" s="70"/>
      <c r="K77" s="70"/>
      <c r="L77" s="70"/>
    </row>
    <row r="78" spans="1:12" ht="23" customHeight="1">
      <c r="A78" s="63" t="s">
        <v>242</v>
      </c>
      <c r="F78" s="70"/>
      <c r="G78" s="70"/>
      <c r="H78" s="70"/>
      <c r="I78" s="70"/>
      <c r="J78" s="70"/>
      <c r="K78" s="70"/>
      <c r="L78" s="70"/>
    </row>
    <row r="79" spans="1:12" ht="23" customHeight="1">
      <c r="A79" s="63" t="s">
        <v>243</v>
      </c>
      <c r="F79" s="70">
        <v>-5652238</v>
      </c>
      <c r="G79" s="70"/>
      <c r="H79" s="70">
        <v>5717997</v>
      </c>
      <c r="I79" s="70"/>
      <c r="J79" s="39">
        <v>0</v>
      </c>
      <c r="K79" s="70"/>
      <c r="L79" s="39">
        <v>0</v>
      </c>
    </row>
    <row r="80" spans="1:12" ht="23" customHeight="1">
      <c r="A80" s="63" t="s">
        <v>244</v>
      </c>
      <c r="F80" s="6">
        <v>10548086</v>
      </c>
      <c r="G80" s="70"/>
      <c r="H80" s="6">
        <v>2966594</v>
      </c>
      <c r="I80" s="70"/>
      <c r="J80" s="6">
        <v>3550131</v>
      </c>
      <c r="K80" s="70"/>
      <c r="L80" s="6">
        <v>-1019843</v>
      </c>
    </row>
    <row r="81" spans="1:12" ht="23" customHeight="1">
      <c r="A81" s="63" t="s">
        <v>245</v>
      </c>
      <c r="F81" s="6"/>
      <c r="G81" s="70"/>
      <c r="H81" s="6"/>
      <c r="I81" s="70"/>
      <c r="J81" s="6"/>
      <c r="K81" s="70"/>
      <c r="L81" s="6"/>
    </row>
    <row r="82" spans="1:12" ht="23" customHeight="1">
      <c r="A82" s="63" t="s">
        <v>246</v>
      </c>
      <c r="F82" s="39">
        <v>-370121</v>
      </c>
      <c r="G82" s="70"/>
      <c r="H82" s="39">
        <v>324843</v>
      </c>
      <c r="I82" s="70"/>
      <c r="J82" s="32">
        <v>2550000</v>
      </c>
      <c r="K82" s="70"/>
      <c r="L82" s="32">
        <v>5900000</v>
      </c>
    </row>
    <row r="83" spans="1:12" ht="23" customHeight="1">
      <c r="A83" s="63" t="s">
        <v>247</v>
      </c>
      <c r="F83" s="39">
        <v>-1341944</v>
      </c>
      <c r="G83" s="70"/>
      <c r="H83" s="39">
        <v>-1318147</v>
      </c>
      <c r="I83" s="70"/>
      <c r="J83" s="6">
        <v>-61768</v>
      </c>
      <c r="K83" s="70"/>
      <c r="L83" s="6">
        <v>-72618</v>
      </c>
    </row>
    <row r="84" spans="1:12" ht="23" customHeight="1">
      <c r="A84" s="63" t="s">
        <v>248</v>
      </c>
      <c r="F84" s="6">
        <v>8270847</v>
      </c>
      <c r="G84" s="70"/>
      <c r="H84" s="6">
        <v>24882939</v>
      </c>
      <c r="I84" s="70"/>
      <c r="J84" s="32">
        <v>0</v>
      </c>
      <c r="K84" s="70"/>
      <c r="L84" s="32">
        <v>0</v>
      </c>
    </row>
    <row r="85" spans="1:12" ht="23" customHeight="1">
      <c r="A85" s="63" t="s">
        <v>249</v>
      </c>
      <c r="F85" s="70">
        <v>-19372288</v>
      </c>
      <c r="G85" s="70"/>
      <c r="H85" s="70">
        <v>-12636536</v>
      </c>
      <c r="I85" s="70"/>
      <c r="J85" s="32">
        <v>-641150</v>
      </c>
      <c r="K85" s="70"/>
      <c r="L85" s="32">
        <v>0</v>
      </c>
    </row>
    <row r="86" spans="1:12" ht="23" customHeight="1">
      <c r="A86" s="63" t="s">
        <v>250</v>
      </c>
      <c r="D86" s="71">
        <v>6</v>
      </c>
      <c r="F86" s="39">
        <v>10000000</v>
      </c>
      <c r="G86" s="70"/>
      <c r="H86" s="39">
        <v>0</v>
      </c>
      <c r="I86" s="70"/>
      <c r="J86" s="39">
        <v>0</v>
      </c>
      <c r="K86" s="70"/>
      <c r="L86" s="39">
        <v>0</v>
      </c>
    </row>
    <row r="87" spans="1:12" ht="23" customHeight="1">
      <c r="A87" s="63" t="s">
        <v>251</v>
      </c>
      <c r="F87" s="39">
        <v>-4650000</v>
      </c>
      <c r="G87" s="70"/>
      <c r="H87" s="39">
        <v>0</v>
      </c>
      <c r="I87" s="70"/>
      <c r="J87" s="39">
        <v>-2500000</v>
      </c>
      <c r="K87" s="70"/>
      <c r="L87" s="39">
        <v>0</v>
      </c>
    </row>
    <row r="88" spans="1:12" ht="23" customHeight="1">
      <c r="A88" s="63" t="s">
        <v>252</v>
      </c>
      <c r="F88" s="39">
        <v>0</v>
      </c>
      <c r="G88" s="70"/>
      <c r="H88" s="39">
        <v>15000000</v>
      </c>
      <c r="I88" s="70"/>
      <c r="J88" s="39">
        <v>0</v>
      </c>
      <c r="K88" s="70"/>
      <c r="L88" s="39">
        <v>15000000</v>
      </c>
    </row>
    <row r="89" spans="1:12" ht="23" customHeight="1">
      <c r="A89" s="63" t="s">
        <v>253</v>
      </c>
      <c r="F89" s="39">
        <v>0</v>
      </c>
      <c r="G89" s="70"/>
      <c r="H89" s="39">
        <v>-15000000</v>
      </c>
      <c r="I89" s="70"/>
      <c r="J89" s="39">
        <v>0</v>
      </c>
      <c r="K89" s="70"/>
      <c r="L89" s="39">
        <v>-15000000</v>
      </c>
    </row>
    <row r="90" spans="1:12" ht="23" customHeight="1">
      <c r="A90" s="63" t="s">
        <v>254</v>
      </c>
      <c r="F90" s="70">
        <v>-76358</v>
      </c>
      <c r="G90" s="70"/>
      <c r="H90" s="70">
        <v>-112901</v>
      </c>
      <c r="I90" s="70"/>
      <c r="J90" s="39">
        <v>-13613</v>
      </c>
      <c r="K90" s="70"/>
      <c r="L90" s="39">
        <v>-91204</v>
      </c>
    </row>
    <row r="91" spans="1:12" ht="23" customHeight="1">
      <c r="A91" s="63" t="s">
        <v>255</v>
      </c>
      <c r="F91" s="70">
        <v>-6478519</v>
      </c>
      <c r="G91" s="70"/>
      <c r="H91" s="70">
        <v>-4690966</v>
      </c>
      <c r="I91" s="70"/>
      <c r="J91" s="70">
        <v>-1752802</v>
      </c>
      <c r="K91" s="70"/>
      <c r="L91" s="70">
        <v>-1646805</v>
      </c>
    </row>
    <row r="92" spans="1:12" ht="23" customHeight="1">
      <c r="A92" s="63" t="s">
        <v>256</v>
      </c>
      <c r="F92" s="39">
        <v>0</v>
      </c>
      <c r="G92" s="70"/>
      <c r="H92" s="70">
        <v>-199424</v>
      </c>
      <c r="I92" s="70"/>
      <c r="J92" s="39">
        <v>0</v>
      </c>
      <c r="K92" s="70"/>
      <c r="L92" s="32">
        <v>0</v>
      </c>
    </row>
    <row r="93" spans="1:12" ht="23" customHeight="1">
      <c r="A93" s="63" t="s">
        <v>257</v>
      </c>
      <c r="F93" s="39">
        <v>-9</v>
      </c>
      <c r="G93" s="70"/>
      <c r="H93" s="39">
        <v>-11</v>
      </c>
      <c r="I93" s="70"/>
      <c r="J93" s="32">
        <v>-9</v>
      </c>
      <c r="K93" s="70"/>
      <c r="L93" s="32">
        <v>-11</v>
      </c>
    </row>
    <row r="94" spans="1:12" ht="23" customHeight="1">
      <c r="A94" s="63" t="s">
        <v>315</v>
      </c>
      <c r="D94" s="71">
        <v>7</v>
      </c>
      <c r="F94" s="39">
        <v>-263507</v>
      </c>
      <c r="G94" s="70"/>
      <c r="H94" s="39">
        <v>0</v>
      </c>
      <c r="I94" s="70"/>
      <c r="J94" s="32">
        <v>-263507</v>
      </c>
      <c r="K94" s="70"/>
      <c r="L94" s="32">
        <v>0</v>
      </c>
    </row>
    <row r="95" spans="1:12" ht="23" customHeight="1">
      <c r="A95" s="63" t="s">
        <v>258</v>
      </c>
      <c r="F95" s="20">
        <v>0</v>
      </c>
      <c r="G95" s="70"/>
      <c r="H95" s="20">
        <v>-29759413</v>
      </c>
      <c r="I95" s="70"/>
      <c r="J95" s="20">
        <v>0</v>
      </c>
      <c r="K95" s="70"/>
      <c r="L95" s="20">
        <v>0</v>
      </c>
    </row>
    <row r="96" spans="1:12" ht="23" customHeight="1">
      <c r="A96" s="58" t="s">
        <v>259</v>
      </c>
      <c r="B96" s="58"/>
      <c r="D96" s="125"/>
      <c r="E96" s="58"/>
      <c r="F96" s="148">
        <f>SUM(F79:F95)</f>
        <v>-9386051</v>
      </c>
      <c r="G96" s="108"/>
      <c r="H96" s="148">
        <f>SUM(H79:H95)</f>
        <v>-14825025</v>
      </c>
      <c r="I96" s="108"/>
      <c r="J96" s="148">
        <f>SUM(J79:J95)</f>
        <v>867282</v>
      </c>
      <c r="K96" s="108"/>
      <c r="L96" s="148">
        <f>SUM(L79:L95)</f>
        <v>3069519</v>
      </c>
    </row>
    <row r="97" spans="1:12" ht="16.5" customHeight="1">
      <c r="A97" s="58"/>
      <c r="B97" s="58"/>
      <c r="C97" s="58"/>
      <c r="D97" s="125"/>
      <c r="E97" s="58"/>
      <c r="F97" s="108"/>
      <c r="G97" s="108"/>
      <c r="H97" s="108"/>
      <c r="I97" s="108"/>
      <c r="J97" s="108"/>
      <c r="K97" s="108"/>
      <c r="L97" s="108"/>
    </row>
    <row r="98" spans="1:12" s="133" customFormat="1" ht="23" customHeight="1">
      <c r="A98" s="141" t="s">
        <v>0</v>
      </c>
      <c r="C98" s="141"/>
      <c r="D98" s="142"/>
      <c r="E98" s="141"/>
      <c r="J98" s="193"/>
      <c r="K98" s="193"/>
      <c r="L98" s="193"/>
    </row>
    <row r="99" spans="1:12" s="133" customFormat="1" ht="23" customHeight="1">
      <c r="A99" s="141" t="s">
        <v>210</v>
      </c>
      <c r="C99" s="141"/>
      <c r="D99" s="142"/>
      <c r="E99" s="141"/>
      <c r="J99" s="193"/>
      <c r="K99" s="193"/>
      <c r="L99" s="193"/>
    </row>
    <row r="100" spans="1:12" ht="23" customHeight="1">
      <c r="A100" s="84"/>
      <c r="B100" s="84"/>
      <c r="C100" s="84"/>
      <c r="D100" s="58"/>
      <c r="E100" s="58"/>
      <c r="L100" s="95" t="s">
        <v>2</v>
      </c>
    </row>
    <row r="101" spans="1:12" ht="23" customHeight="1">
      <c r="B101" s="192"/>
      <c r="C101" s="192"/>
      <c r="D101" s="63"/>
      <c r="F101" s="182" t="s">
        <v>3</v>
      </c>
      <c r="G101" s="182"/>
      <c r="H101" s="182"/>
      <c r="I101" s="84"/>
      <c r="J101" s="182" t="s">
        <v>4</v>
      </c>
      <c r="K101" s="182"/>
      <c r="L101" s="182"/>
    </row>
    <row r="102" spans="1:12" ht="23" customHeight="1">
      <c r="A102" s="72"/>
      <c r="B102" s="72"/>
      <c r="C102" s="72"/>
      <c r="D102" s="63"/>
      <c r="F102" s="191" t="s">
        <v>225</v>
      </c>
      <c r="G102" s="191"/>
      <c r="H102" s="191"/>
      <c r="I102" s="84"/>
      <c r="J102" s="191" t="s">
        <v>225</v>
      </c>
      <c r="K102" s="191"/>
      <c r="L102" s="191"/>
    </row>
    <row r="103" spans="1:12" ht="23" customHeight="1">
      <c r="A103" s="72"/>
      <c r="B103" s="72"/>
      <c r="C103" s="72"/>
      <c r="D103" s="63"/>
      <c r="F103" s="190" t="s">
        <v>92</v>
      </c>
      <c r="G103" s="190"/>
      <c r="H103" s="190"/>
      <c r="I103" s="84"/>
      <c r="J103" s="190" t="s">
        <v>92</v>
      </c>
      <c r="K103" s="190"/>
      <c r="L103" s="190"/>
    </row>
    <row r="104" spans="1:12" ht="23" customHeight="1">
      <c r="B104" s="192"/>
      <c r="C104" s="192"/>
      <c r="F104" s="140">
        <v>2566</v>
      </c>
      <c r="G104" s="144"/>
      <c r="H104" s="140">
        <v>2565</v>
      </c>
      <c r="I104" s="72"/>
      <c r="J104" s="140">
        <v>2566</v>
      </c>
      <c r="K104" s="144"/>
      <c r="L104" s="140">
        <v>2565</v>
      </c>
    </row>
    <row r="105" spans="1:12" ht="16.5" customHeight="1">
      <c r="A105" s="72"/>
      <c r="B105" s="72"/>
      <c r="C105" s="72"/>
      <c r="F105" s="72"/>
      <c r="G105" s="144"/>
      <c r="H105" s="72"/>
      <c r="I105" s="72"/>
      <c r="J105" s="72"/>
      <c r="K105" s="144"/>
      <c r="L105" s="72"/>
    </row>
    <row r="106" spans="1:12" ht="23.25" customHeight="1">
      <c r="A106" s="63" t="s">
        <v>260</v>
      </c>
      <c r="B106" s="58"/>
      <c r="D106" s="125"/>
      <c r="E106" s="58"/>
    </row>
    <row r="107" spans="1:12" ht="23.25" customHeight="1">
      <c r="A107" s="63" t="s">
        <v>261</v>
      </c>
      <c r="B107" s="58"/>
      <c r="D107" s="125"/>
      <c r="E107" s="58"/>
      <c r="F107" s="70">
        <f>F52+F68+F96</f>
        <v>-7820812</v>
      </c>
      <c r="G107" s="70"/>
      <c r="H107" s="70">
        <f>H52+H68+H96</f>
        <v>-11315616</v>
      </c>
      <c r="I107" s="70"/>
      <c r="J107" s="70">
        <f>J52+J68+J96</f>
        <v>-424661</v>
      </c>
      <c r="K107" s="70"/>
      <c r="L107" s="70">
        <f>L52+L68+L96</f>
        <v>2165808</v>
      </c>
    </row>
    <row r="108" spans="1:12" ht="23.25" customHeight="1">
      <c r="A108" s="63" t="s">
        <v>262</v>
      </c>
      <c r="B108" s="58"/>
      <c r="D108" s="125"/>
      <c r="E108" s="58"/>
      <c r="F108" s="70"/>
      <c r="G108" s="70"/>
      <c r="H108" s="70"/>
      <c r="I108" s="70"/>
      <c r="J108" s="70"/>
      <c r="K108" s="70"/>
      <c r="L108" s="70"/>
    </row>
    <row r="109" spans="1:12" ht="23.75" customHeight="1">
      <c r="A109" s="63" t="s">
        <v>263</v>
      </c>
      <c r="B109" s="58"/>
      <c r="D109" s="125"/>
      <c r="E109" s="58"/>
      <c r="F109" s="137">
        <v>-392534</v>
      </c>
      <c r="G109" s="70"/>
      <c r="H109" s="137">
        <v>-492147</v>
      </c>
      <c r="I109" s="70"/>
      <c r="J109" s="20">
        <v>0</v>
      </c>
      <c r="K109" s="70"/>
      <c r="L109" s="137">
        <v>-6</v>
      </c>
    </row>
    <row r="110" spans="1:12" ht="23.25" customHeight="1">
      <c r="A110" s="58" t="s">
        <v>264</v>
      </c>
      <c r="B110" s="58"/>
      <c r="D110" s="125"/>
      <c r="E110" s="58"/>
      <c r="F110" s="108">
        <f>SUM(F107:F109)</f>
        <v>-8213346</v>
      </c>
      <c r="G110" s="108"/>
      <c r="H110" s="108">
        <f>SUM(H107:H109)</f>
        <v>-11807763</v>
      </c>
      <c r="I110" s="108"/>
      <c r="J110" s="108">
        <f>SUM(J107:J109)</f>
        <v>-424661</v>
      </c>
      <c r="K110" s="108"/>
      <c r="L110" s="108">
        <f>SUM(L107:L109)</f>
        <v>2165802</v>
      </c>
    </row>
    <row r="111" spans="1:12" ht="23.25" customHeight="1">
      <c r="A111" s="63" t="s">
        <v>265</v>
      </c>
      <c r="F111" s="137">
        <v>29526669</v>
      </c>
      <c r="G111" s="70"/>
      <c r="H111" s="137">
        <v>35285883</v>
      </c>
      <c r="I111" s="70"/>
      <c r="J111" s="137">
        <v>1902112</v>
      </c>
      <c r="K111" s="70"/>
      <c r="L111" s="137">
        <v>2678546</v>
      </c>
    </row>
    <row r="112" spans="1:12" ht="23.25" customHeight="1" thickBot="1">
      <c r="A112" s="58" t="s">
        <v>266</v>
      </c>
      <c r="B112" s="58"/>
      <c r="D112" s="125"/>
      <c r="E112" s="58"/>
      <c r="F112" s="150">
        <f>SUM(F110:F111)</f>
        <v>21313323</v>
      </c>
      <c r="G112" s="108"/>
      <c r="H112" s="150">
        <f>SUM(H110:H111)</f>
        <v>23478120</v>
      </c>
      <c r="I112" s="108"/>
      <c r="J112" s="150">
        <f>SUM(J110:J111)</f>
        <v>1477451</v>
      </c>
      <c r="K112" s="108"/>
      <c r="L112" s="150">
        <f>SUM(L110:L111)</f>
        <v>4844348</v>
      </c>
    </row>
    <row r="113" spans="1:14" ht="23.25" customHeight="1" thickTop="1">
      <c r="A113" s="58"/>
      <c r="B113" s="58"/>
      <c r="D113" s="125"/>
      <c r="E113" s="58"/>
      <c r="F113" s="108"/>
      <c r="G113" s="108"/>
      <c r="H113" s="108"/>
      <c r="I113" s="108"/>
      <c r="J113" s="108"/>
      <c r="K113" s="108"/>
      <c r="L113" s="108"/>
    </row>
    <row r="114" spans="1:14" ht="23.25" customHeight="1">
      <c r="A114" s="145" t="s">
        <v>267</v>
      </c>
      <c r="B114" s="145"/>
      <c r="D114" s="125"/>
      <c r="E114" s="145"/>
      <c r="F114" s="70"/>
      <c r="G114" s="70"/>
      <c r="H114" s="70"/>
      <c r="I114" s="70"/>
      <c r="J114" s="70"/>
      <c r="K114" s="70"/>
      <c r="L114" s="70"/>
    </row>
    <row r="115" spans="1:14" ht="23.25" customHeight="1">
      <c r="A115" s="151" t="s">
        <v>268</v>
      </c>
      <c r="B115" s="58" t="s">
        <v>11</v>
      </c>
      <c r="D115" s="125"/>
      <c r="E115" s="58"/>
      <c r="F115" s="70"/>
      <c r="G115" s="70"/>
      <c r="H115" s="70"/>
      <c r="I115" s="70"/>
      <c r="J115" s="70"/>
      <c r="K115" s="70"/>
      <c r="L115" s="70"/>
    </row>
    <row r="116" spans="1:14" ht="23.25" customHeight="1">
      <c r="B116" s="63" t="s">
        <v>269</v>
      </c>
      <c r="F116" s="70"/>
      <c r="G116" s="70"/>
      <c r="H116" s="70"/>
      <c r="I116" s="70"/>
      <c r="J116" s="70"/>
      <c r="K116" s="70"/>
      <c r="L116" s="70"/>
    </row>
    <row r="117" spans="1:14" ht="23.25" customHeight="1">
      <c r="B117" s="63" t="s">
        <v>11</v>
      </c>
      <c r="F117" s="70">
        <v>24683365</v>
      </c>
      <c r="G117" s="70"/>
      <c r="H117" s="70">
        <v>25702945</v>
      </c>
      <c r="I117" s="70"/>
      <c r="J117" s="70">
        <v>1477451</v>
      </c>
      <c r="K117" s="70"/>
      <c r="L117" s="70">
        <v>4844348</v>
      </c>
      <c r="M117" s="179"/>
      <c r="N117" s="69"/>
    </row>
    <row r="118" spans="1:14" ht="23.25" customHeight="1">
      <c r="B118" s="63" t="s">
        <v>270</v>
      </c>
      <c r="F118" s="137">
        <v>-3370042</v>
      </c>
      <c r="G118" s="70"/>
      <c r="H118" s="137">
        <v>-2174825</v>
      </c>
      <c r="I118" s="70"/>
      <c r="J118" s="32">
        <v>0</v>
      </c>
      <c r="K118" s="70"/>
      <c r="L118" s="32">
        <v>0</v>
      </c>
      <c r="M118" s="69"/>
      <c r="N118" s="69"/>
    </row>
    <row r="119" spans="1:14" ht="23.25" customHeight="1" thickBot="1">
      <c r="B119" s="58" t="s">
        <v>271</v>
      </c>
      <c r="D119" s="125"/>
      <c r="E119" s="58"/>
      <c r="F119" s="150">
        <f>SUM(F117:F118)</f>
        <v>21313323</v>
      </c>
      <c r="G119" s="108"/>
      <c r="H119" s="150">
        <f>SUM(H117:H118)</f>
        <v>23528120</v>
      </c>
      <c r="I119" s="108"/>
      <c r="J119" s="150">
        <f>SUM(J117:J118)</f>
        <v>1477451</v>
      </c>
      <c r="K119" s="108"/>
      <c r="L119" s="150">
        <f>SUM(L117:L118)</f>
        <v>4844348</v>
      </c>
      <c r="M119" s="167"/>
      <c r="N119" s="180"/>
    </row>
    <row r="120" spans="1:14" ht="14.75" customHeight="1" thickTop="1">
      <c r="B120" s="58"/>
      <c r="D120" s="125"/>
      <c r="E120" s="58"/>
      <c r="F120" s="108"/>
      <c r="G120" s="108"/>
      <c r="H120" s="108"/>
      <c r="I120" s="108"/>
      <c r="J120" s="108"/>
      <c r="K120" s="108"/>
      <c r="L120" s="108"/>
    </row>
    <row r="121" spans="1:14" ht="22">
      <c r="A121" s="151" t="s">
        <v>272</v>
      </c>
      <c r="B121" s="152" t="s">
        <v>273</v>
      </c>
      <c r="D121" s="125"/>
      <c r="E121" s="58"/>
      <c r="F121" s="108"/>
      <c r="G121" s="108"/>
      <c r="H121" s="108"/>
      <c r="I121" s="108"/>
      <c r="J121" s="108"/>
      <c r="K121" s="108"/>
      <c r="L121" s="108"/>
    </row>
    <row r="122" spans="1:14" ht="22">
      <c r="A122" s="151"/>
      <c r="B122" s="90">
        <v>2.1</v>
      </c>
      <c r="C122" s="91" t="s">
        <v>326</v>
      </c>
      <c r="D122" s="125"/>
      <c r="E122" s="58"/>
      <c r="F122" s="108"/>
      <c r="G122" s="108"/>
      <c r="H122" s="108"/>
      <c r="I122" s="108"/>
      <c r="J122" s="108"/>
      <c r="K122" s="108"/>
      <c r="L122" s="108"/>
    </row>
    <row r="123" spans="1:14" s="155" customFormat="1" ht="22">
      <c r="A123" s="153"/>
      <c r="B123" s="154">
        <v>2.2000000000000002</v>
      </c>
      <c r="C123" s="91" t="s">
        <v>327</v>
      </c>
    </row>
    <row r="124" spans="1:14" ht="11.25" customHeight="1">
      <c r="A124" s="151"/>
      <c r="B124" s="156"/>
      <c r="C124" s="146"/>
      <c r="D124" s="125"/>
      <c r="E124" s="58"/>
      <c r="F124" s="108"/>
      <c r="G124" s="108"/>
      <c r="H124" s="108"/>
      <c r="I124" s="108"/>
      <c r="J124" s="108"/>
      <c r="K124" s="108"/>
      <c r="L124" s="108"/>
    </row>
    <row r="125" spans="1:14" ht="23.25" customHeight="1">
      <c r="B125" s="90"/>
    </row>
    <row r="126" spans="1:14" ht="23.25" customHeight="1">
      <c r="B126" s="90"/>
    </row>
    <row r="127" spans="1:14" ht="23.25" customHeight="1">
      <c r="B127" s="90"/>
    </row>
  </sheetData>
  <mergeCells count="36">
    <mergeCell ref="B4:C4"/>
    <mergeCell ref="J4:L4"/>
    <mergeCell ref="J5:L5"/>
    <mergeCell ref="J37:L37"/>
    <mergeCell ref="J38:L38"/>
    <mergeCell ref="F37:H37"/>
    <mergeCell ref="F36:H36"/>
    <mergeCell ref="F38:H38"/>
    <mergeCell ref="F5:H5"/>
    <mergeCell ref="F4:H4"/>
    <mergeCell ref="B6:C6"/>
    <mergeCell ref="J33:L33"/>
    <mergeCell ref="J34:L34"/>
    <mergeCell ref="B75:C75"/>
    <mergeCell ref="B36:C36"/>
    <mergeCell ref="J36:L36"/>
    <mergeCell ref="J98:L98"/>
    <mergeCell ref="J99:L99"/>
    <mergeCell ref="J74:L74"/>
    <mergeCell ref="J73:L73"/>
    <mergeCell ref="B39:C39"/>
    <mergeCell ref="J69:L69"/>
    <mergeCell ref="F72:H72"/>
    <mergeCell ref="F73:H73"/>
    <mergeCell ref="F74:H74"/>
    <mergeCell ref="J70:L70"/>
    <mergeCell ref="B72:C72"/>
    <mergeCell ref="J72:L72"/>
    <mergeCell ref="F103:H103"/>
    <mergeCell ref="F102:H102"/>
    <mergeCell ref="B104:C104"/>
    <mergeCell ref="B101:C101"/>
    <mergeCell ref="J101:L101"/>
    <mergeCell ref="J102:L102"/>
    <mergeCell ref="J103:L103"/>
    <mergeCell ref="F101:H101"/>
  </mergeCells>
  <pageMargins left="0.8" right="0.8" top="0.48" bottom="0.5" header="0.5" footer="0.5"/>
  <pageSetup paperSize="9" scale="83" firstPageNumber="14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2" max="16383" man="1"/>
    <brk id="68" max="16383" man="1"/>
    <brk id="97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BL3-6</vt:lpstr>
      <vt:lpstr>PL7-10</vt:lpstr>
      <vt:lpstr>CH11</vt:lpstr>
      <vt:lpstr>CH12</vt:lpstr>
      <vt:lpstr>SH13</vt:lpstr>
      <vt:lpstr>CF14-17</vt:lpstr>
      <vt:lpstr>'BL3-6'!Print_Area</vt:lpstr>
      <vt:lpstr>'CF14-17'!Print_Area</vt:lpstr>
      <vt:lpstr>'CH11'!Print_Area</vt:lpstr>
      <vt:lpstr>'CH12'!Print_Area</vt:lpstr>
      <vt:lpstr>'PL7-10'!Print_Area</vt:lpstr>
      <vt:lpstr>'SH13'!Print_Area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KPMG</dc:creator>
  <cp:keywords/>
  <dc:description/>
  <cp:lastModifiedBy>PARADEE MEKKAWEE</cp:lastModifiedBy>
  <cp:revision/>
  <cp:lastPrinted>2023-05-08T15:26:43Z</cp:lastPrinted>
  <dcterms:created xsi:type="dcterms:W3CDTF">2006-01-06T08:39:44Z</dcterms:created>
  <dcterms:modified xsi:type="dcterms:W3CDTF">2023-05-12T06:49:06Z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  <property fmtid="{D5CDD505-2E9C-101B-9397-08002B2CF9AE}" pid="4" name="SV_QUERY_LIST_4F35BF76-6C0D-4D9B-82B2-816C12CF3733">
    <vt:lpwstr>empty_477D106A-C0D6-4607-AEBD-E2C9D60EA279</vt:lpwstr>
  </property>
</Properties>
</file>